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0" yWindow="0" windowWidth="20492" windowHeight="7754"/>
  </bookViews>
  <sheets>
    <sheet name="PG Account Finder" sheetId="5" r:id="rId1"/>
    <sheet name="Dropdown list items" sheetId="6" state="hidden" r:id="rId2"/>
    <sheet name="Database for mini tool" sheetId="4" state="hidden" r:id="rId3"/>
  </sheets>
  <definedNames>
    <definedName name="_xlnm._FilterDatabase" localSheetId="2" hidden="1">'Database for mini tool'!$A$2:$K$175</definedName>
    <definedName name="_xlnm._FilterDatabase" localSheetId="1" hidden="1">'Dropdown list items'!$A$1:$F$81</definedName>
    <definedName name="City_PO_Box_Items">IF('PG Account Finder'!$B$4="Procter &amp; Gamble Manufacturing GmbH",City_PO_box_Table[Procter &amp; Gamble UK],IF('PG Account Finder'!$B$4="Procter &amp; Gamble UK",'Dropdown list items'!$H$3:$H$4,IF('PG Account Finder'!$B$4="Procter &amp; Gamble International Operations SA Singapore Branch",'Dropdown list items'!$I$3:$I$4,"")))</definedName>
    <definedName name="CompanyItems">'Dropdown list items'!$E$2:INDEX('Dropdown list items'!$E$2:$E$77,MAX('Dropdown list items'!$D$2:$D$77),1)</definedName>
  </definedNames>
  <calcPr calcId="162913"/>
</workbook>
</file>

<file path=xl/calcChain.xml><?xml version="1.0" encoding="utf-8"?>
<calcChain xmlns="http://schemas.openxmlformats.org/spreadsheetml/2006/main">
  <c r="C20" i="6" l="1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19" i="6" l="1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A6" i="5" l="1"/>
  <c r="A139" i="4" l="1"/>
  <c r="A140" i="4"/>
  <c r="A141" i="4"/>
  <c r="A142" i="4"/>
  <c r="A143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8" i="4"/>
  <c r="A179" i="4"/>
  <c r="A180" i="4"/>
  <c r="A181" i="4"/>
  <c r="A182" i="4"/>
  <c r="A183" i="4"/>
  <c r="A184" i="4"/>
  <c r="A185" i="4"/>
  <c r="A186" i="4"/>
  <c r="A187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3" i="4"/>
  <c r="A4" i="5" l="1"/>
  <c r="A5" i="5"/>
  <c r="C6" i="5" l="1"/>
  <c r="C5" i="5"/>
  <c r="C4" i="5"/>
  <c r="C3" i="5"/>
  <c r="C7" i="5" l="1"/>
  <c r="C2" i="6"/>
  <c r="B7" i="5"/>
  <c r="D70" i="6" l="1"/>
  <c r="D76" i="6"/>
  <c r="D10" i="6"/>
  <c r="D12" i="6"/>
  <c r="D7" i="6"/>
  <c r="D5" i="6"/>
  <c r="D11" i="6"/>
  <c r="D9" i="6"/>
  <c r="D8" i="6"/>
  <c r="D13" i="6"/>
  <c r="D23" i="6"/>
  <c r="D27" i="6"/>
  <c r="D31" i="6"/>
  <c r="D35" i="6"/>
  <c r="D39" i="6"/>
  <c r="D43" i="6"/>
  <c r="D47" i="6"/>
  <c r="D51" i="6"/>
  <c r="D55" i="6"/>
  <c r="D59" i="6"/>
  <c r="D63" i="6"/>
  <c r="D67" i="6"/>
  <c r="D71" i="6"/>
  <c r="D75" i="6"/>
  <c r="D68" i="6"/>
  <c r="D52" i="6"/>
  <c r="D36" i="6"/>
  <c r="D20" i="6"/>
  <c r="D58" i="6"/>
  <c r="D42" i="6"/>
  <c r="D26" i="6"/>
  <c r="D65" i="6"/>
  <c r="D49" i="6"/>
  <c r="D33" i="6"/>
  <c r="D64" i="6"/>
  <c r="D48" i="6"/>
  <c r="D32" i="6"/>
  <c r="D74" i="6"/>
  <c r="D54" i="6"/>
  <c r="D38" i="6"/>
  <c r="D22" i="6"/>
  <c r="D61" i="6"/>
  <c r="D45" i="6"/>
  <c r="D29" i="6"/>
  <c r="D60" i="6"/>
  <c r="D44" i="6"/>
  <c r="D28" i="6"/>
  <c r="D66" i="6"/>
  <c r="D50" i="6"/>
  <c r="D34" i="6"/>
  <c r="D73" i="6"/>
  <c r="D57" i="6"/>
  <c r="D41" i="6"/>
  <c r="D25" i="6"/>
  <c r="D72" i="6"/>
  <c r="D56" i="6"/>
  <c r="D40" i="6"/>
  <c r="D24" i="6"/>
  <c r="D62" i="6"/>
  <c r="D46" i="6"/>
  <c r="D30" i="6"/>
  <c r="D69" i="6"/>
  <c r="D53" i="6"/>
  <c r="D37" i="6"/>
  <c r="D21" i="6"/>
  <c r="D16" i="6"/>
  <c r="D18" i="6"/>
  <c r="D17" i="6"/>
  <c r="D3" i="6"/>
  <c r="D6" i="6"/>
  <c r="D15" i="6"/>
  <c r="D4" i="6"/>
  <c r="D14" i="6"/>
  <c r="D19" i="6"/>
  <c r="D2" i="6"/>
  <c r="B9" i="5"/>
  <c r="B10" i="5"/>
  <c r="B12" i="5"/>
  <c r="B13" i="5"/>
  <c r="E5" i="6" l="1"/>
  <c r="E9" i="6"/>
  <c r="E13" i="6"/>
  <c r="E17" i="6"/>
  <c r="E21" i="6"/>
  <c r="E25" i="6"/>
  <c r="E29" i="6"/>
  <c r="E33" i="6"/>
  <c r="E37" i="6"/>
  <c r="E41" i="6"/>
  <c r="E45" i="6"/>
  <c r="E49" i="6"/>
  <c r="E53" i="6"/>
  <c r="E57" i="6"/>
  <c r="E61" i="6"/>
  <c r="E65" i="6"/>
  <c r="E69" i="6"/>
  <c r="E73" i="6"/>
  <c r="E77" i="6"/>
  <c r="E6" i="6"/>
  <c r="E10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0" i="6"/>
  <c r="E74" i="6"/>
  <c r="E78" i="6"/>
  <c r="E3" i="6"/>
  <c r="E7" i="6"/>
  <c r="E11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71" i="6"/>
  <c r="E75" i="6"/>
  <c r="E2" i="6"/>
  <c r="E4" i="6"/>
  <c r="E8" i="6"/>
  <c r="E12" i="6"/>
  <c r="E16" i="6"/>
  <c r="E20" i="6"/>
  <c r="E24" i="6"/>
  <c r="E28" i="6"/>
  <c r="E32" i="6"/>
  <c r="E36" i="6"/>
  <c r="E40" i="6"/>
  <c r="E44" i="6"/>
  <c r="E48" i="6"/>
  <c r="E52" i="6"/>
  <c r="E56" i="6"/>
  <c r="E60" i="6"/>
  <c r="E64" i="6"/>
  <c r="E68" i="6"/>
  <c r="E72" i="6"/>
  <c r="E76" i="6"/>
</calcChain>
</file>

<file path=xl/sharedStrings.xml><?xml version="1.0" encoding="utf-8"?>
<sst xmlns="http://schemas.openxmlformats.org/spreadsheetml/2006/main" count="1602" uniqueCount="414">
  <si>
    <t>TYPE</t>
  </si>
  <si>
    <t>DESTINATION (SHIP TO)</t>
  </si>
  <si>
    <t>GOODS</t>
  </si>
  <si>
    <t>SUPPLIER input</t>
  </si>
  <si>
    <t xml:space="preserve">AAA account </t>
  </si>
  <si>
    <t>RESULTS - OUTPUT</t>
  </si>
  <si>
    <t>PG name</t>
  </si>
  <si>
    <t>Company address</t>
  </si>
  <si>
    <t>ORDER BY (Legal Entity)</t>
  </si>
  <si>
    <t>Procter &amp; Gamble International Operations SA</t>
  </si>
  <si>
    <t>PO Box 999, 47 Route de Saint Georges
1213 Petit Lancy, Switzerland, c/o Fiscal Representative, Procter &amp; Gamble Manufacturing Belgium NV, Temselaan 55, Strombeek Bever B-1853, Belgium</t>
  </si>
  <si>
    <t>BE 0.471.948.550</t>
  </si>
  <si>
    <t>AAA653300376</t>
  </si>
  <si>
    <t xml:space="preserve">Belgium </t>
  </si>
  <si>
    <t>Country</t>
  </si>
  <si>
    <t>VAT ID</t>
  </si>
  <si>
    <t>Czech Republic</t>
  </si>
  <si>
    <t>France</t>
  </si>
  <si>
    <t>Germany</t>
  </si>
  <si>
    <t>Hungary</t>
  </si>
  <si>
    <t>Netherlands</t>
  </si>
  <si>
    <t>Spain</t>
  </si>
  <si>
    <t>Switzerland</t>
  </si>
  <si>
    <t>United Kingdom</t>
  </si>
  <si>
    <t>Belgium</t>
  </si>
  <si>
    <t>AAA412339624</t>
  </si>
  <si>
    <t>AAA755944923</t>
  </si>
  <si>
    <t>AAA165551755</t>
  </si>
  <si>
    <t>AAA745096719</t>
  </si>
  <si>
    <t>AAA008556417</t>
  </si>
  <si>
    <t>AAA292926425</t>
  </si>
  <si>
    <t>AAA958881831</t>
  </si>
  <si>
    <t>AAA561172610</t>
  </si>
  <si>
    <t>Route De Saint-Georges 47,
Petit-Lancy, CH 1213, Geneva, Switzerland</t>
  </si>
  <si>
    <t>CZ680454432</t>
  </si>
  <si>
    <t>PO Box 999, 47 Route de Saint Georges
1213 Petit Lancy, Switzerland
c/o Fiscal Representative Procter &amp; Gamble Holding France SAS
163 Quai Aulagnier 92600 Asnieres Sur Seine. France</t>
  </si>
  <si>
    <t>FR87431438662</t>
  </si>
  <si>
    <t>47, Route de Saint Georges, 1213 Petit Lancy, Switzerland</t>
  </si>
  <si>
    <t>DE 812962775</t>
  </si>
  <si>
    <t>47, Petit-Lancy CH 1213, Geneva
Switzerland, Reg No CH-170-3007610-6</t>
  </si>
  <si>
    <t>HU26950709</t>
  </si>
  <si>
    <t>PO Box 999, 47 Route de Saint Georges
1213 Petit Lancy, Switzerland
c/o Fiscal Representative
P&amp;G Nederland BV
Watermanweg 100, 3067 GG Rotterdam, Netherlands</t>
  </si>
  <si>
    <t>NL808751517B01</t>
  </si>
  <si>
    <t>47, Route de Saint Georges, 1213 Petit Lancy, Switzerland 
c/o Representante Fiscal, Procter &amp; Gamble Espana SA, 
Avenida de Bruselas 24, 28108 Madrid, Spain</t>
  </si>
  <si>
    <t>ES N0391140A</t>
  </si>
  <si>
    <t>47 Route de Saint Georges, 
1213 Petit Lancy</t>
  </si>
  <si>
    <t>CHE-107.889.864 TVA</t>
  </si>
  <si>
    <t xml:space="preserve">PO Box 999, 47 Route de Saint Georges
1213 Petit Lancy, Switzerland
</t>
  </si>
  <si>
    <t>GB 176 4248 87</t>
  </si>
  <si>
    <t>SERVICES</t>
  </si>
  <si>
    <t>LE</t>
  </si>
  <si>
    <t>AAA210627501</t>
  </si>
  <si>
    <t>Procter &amp; Gamble – Rakona s.r.o.</t>
  </si>
  <si>
    <t>Procter &amp; Gamble – Rakona s.r.o.
Ottova 402
26932 Rakovnik</t>
  </si>
  <si>
    <t>CZ14801396</t>
  </si>
  <si>
    <t>AAA589552256</t>
  </si>
  <si>
    <t>Procter &amp; Gamble Pharmaceuticals France SAS</t>
  </si>
  <si>
    <t xml:space="preserve">164 Quai Aulagnier, 92600 Asnieres Sur Seine, France
</t>
  </si>
  <si>
    <t>FR 18572020642</t>
  </si>
  <si>
    <t>Procter &amp; Gamble Holding France SAS</t>
  </si>
  <si>
    <t>AAA660055476</t>
  </si>
  <si>
    <t xml:space="preserve">TSA 72200, 163 Quai Aulagnier, 92600 Asnieres Sur Seine, France
</t>
  </si>
  <si>
    <t>FR 43542106109</t>
  </si>
  <si>
    <t>AAA036507374</t>
  </si>
  <si>
    <t>Procter &amp; Gamble Holding GmbH</t>
  </si>
  <si>
    <t>CAPA, Sulzbacher Str.40-50, 65823 Schwalbach a. Ts, Germany</t>
  </si>
  <si>
    <t>DE 113823034</t>
  </si>
  <si>
    <t>AAA783675150</t>
  </si>
  <si>
    <t>Procter &amp; Gamble GmbH</t>
  </si>
  <si>
    <t xml:space="preserve">CAPA, Sulzbacher Str.40-50, 65824 Schwalbach am Taunus, Germany </t>
  </si>
  <si>
    <t xml:space="preserve">DE 811133976 </t>
  </si>
  <si>
    <t>AAA989269535</t>
  </si>
  <si>
    <t>Hyginett Kft</t>
  </si>
  <si>
    <t>Hyginett Kft
Határ út 3, 2141 Csömör, Hungary</t>
  </si>
  <si>
    <t>HU10523667</t>
  </si>
  <si>
    <t>AAA682665294</t>
  </si>
  <si>
    <t>Procter &amp; Gamble Magyarország Nagykereskedelmi Kkt.</t>
  </si>
  <si>
    <t>Procter &amp; Gamble Magyarország Nagykereskedelmi Kkt.
1134 Budapest, Váci út 35., Hungary</t>
  </si>
  <si>
    <t>HU28160447</t>
  </si>
  <si>
    <t>AAA085770667</t>
  </si>
  <si>
    <t>Procter &amp; Gamble Mataró SL</t>
  </si>
  <si>
    <t xml:space="preserve">Avenida de Bruselas 24, 28108 Alcobendas, Madrid, Spain
</t>
  </si>
  <si>
    <t>ES B82378431</t>
  </si>
  <si>
    <t>AAA847130861</t>
  </si>
  <si>
    <t>Procter &amp; Gamble Switzerland SARL</t>
  </si>
  <si>
    <t xml:space="preserve">CHE-105.530.062 TVA </t>
  </si>
  <si>
    <t>AAA631681756</t>
  </si>
  <si>
    <t>Detergent Products AG</t>
  </si>
  <si>
    <t xml:space="preserve">47, Route de Saint Georges, 1213 Petit Lancy, Switzerland
</t>
  </si>
  <si>
    <t>CHE108.814.490 TVA</t>
  </si>
  <si>
    <t>AAA793903865</t>
  </si>
  <si>
    <t>Procter &amp; Gamble Nederland BV</t>
  </si>
  <si>
    <t>Watermanweg 100, 3067 GG, Rotterdam, Netherlands</t>
  </si>
  <si>
    <t xml:space="preserve">NL 002980381 B01 </t>
  </si>
  <si>
    <t>AAA850545401</t>
  </si>
  <si>
    <t>Procter &amp; Gamble Distribution Company Europe BVBA</t>
  </si>
  <si>
    <t>Temselaan 100, 1853 Strombeek-Bever, Belgium</t>
  </si>
  <si>
    <t>BE 0.458.138.225</t>
  </si>
  <si>
    <t>AAA084784800</t>
  </si>
  <si>
    <t>Procter &amp; Gamble France SAS</t>
  </si>
  <si>
    <t>FR 25391543576</t>
  </si>
  <si>
    <t>AAA683422513</t>
  </si>
  <si>
    <t xml:space="preserve">Procter and Gamble Amiens SAS  </t>
  </si>
  <si>
    <t>TSA 51100, 163 Quai Aulagnier, 92600 Asnieres Sur Seine, France</t>
  </si>
  <si>
    <t>FR 60391548955</t>
  </si>
  <si>
    <t>AAA811158096</t>
  </si>
  <si>
    <t>Procter &amp; Gamble Manufacturing GmbH</t>
  </si>
  <si>
    <t>Sulzbacher Str. 40-50, 65824 Schwalbach am Taunus, Germany</t>
  </si>
  <si>
    <t xml:space="preserve">DE 172992652 </t>
  </si>
  <si>
    <t>AAA051590941</t>
  </si>
  <si>
    <t>Procter and Gamble Str.1
D-74564 Crailsheim
Germany</t>
  </si>
  <si>
    <t>DE 172992652 </t>
  </si>
  <si>
    <t>AAA409608114</t>
  </si>
  <si>
    <t>Rechnungsprufung
Procter &amp; Gamble Strasse
53877 Euskirchen,
Germany</t>
  </si>
  <si>
    <t>DE 172992652</t>
  </si>
  <si>
    <t>AAA537112880</t>
  </si>
  <si>
    <t>Procter &amp; Gamble Str.1
D-64521 Gross Gerau
Germany</t>
  </si>
  <si>
    <t>AAA538596883</t>
  </si>
  <si>
    <t>Wellastrasse 2-4
D-36088
Huenfeld
Germany</t>
  </si>
  <si>
    <t>AAA755078326</t>
  </si>
  <si>
    <t>Hauptstrasse 17
08237 Steinberg
Germany</t>
  </si>
  <si>
    <t>AAA765789565</t>
  </si>
  <si>
    <t>Distribution Centre Weiterstadt
Zeppelinstrasse 10
64331 Weiterstadt
Germany</t>
  </si>
  <si>
    <t>AAA962930590</t>
  </si>
  <si>
    <t>Mainzer strasse. 176
D-67547 Worms
Germany</t>
  </si>
  <si>
    <t>CITY</t>
  </si>
  <si>
    <t>Schwalbach am Taunus</t>
  </si>
  <si>
    <t>Crailsheim</t>
  </si>
  <si>
    <t>Euskirchen</t>
  </si>
  <si>
    <t>Gross Gerau</t>
  </si>
  <si>
    <t>Huenfeld</t>
  </si>
  <si>
    <t>Steinberg</t>
  </si>
  <si>
    <t>Weiterstadt</t>
  </si>
  <si>
    <t>Worms</t>
  </si>
  <si>
    <t>AAA051980258</t>
  </si>
  <si>
    <t>Procter &amp; Gamble Service GmbH</t>
  </si>
  <si>
    <t>DE 814642039</t>
  </si>
  <si>
    <t>AAA500987433</t>
  </si>
  <si>
    <t>Procter &amp; Gamble Product Supply UK Limited</t>
  </si>
  <si>
    <t>All PO Box, Cobalt 12, Silver Fox Way, Newcastle upon Tyne, NE27 0QW, United Kingdom</t>
  </si>
  <si>
    <t xml:space="preserve">GB 499718667 </t>
  </si>
  <si>
    <t>AAA318128931</t>
  </si>
  <si>
    <t>Procter &amp; Gamble UK</t>
  </si>
  <si>
    <t>PO Box 135, Cobalt 12, Silver Fox Way, Newcastle upon Tyne, NE27 0QW, United Kingdom</t>
  </si>
  <si>
    <t>GB 675491595</t>
  </si>
  <si>
    <t>PO BOX 135</t>
  </si>
  <si>
    <t>AAA977405323</t>
  </si>
  <si>
    <t xml:space="preserve">PO Box 77, Cobalt 12A, Silver Fox Way, Newcastle upon Tyne, NE27 0QW, United Kingdom 
</t>
  </si>
  <si>
    <t>PO BOX 77</t>
  </si>
  <si>
    <t>AAA807490495</t>
  </si>
  <si>
    <t>Procter &amp; Gamble Technical Centres Limited</t>
  </si>
  <si>
    <t xml:space="preserve">PO Box 135, Cobalt 12, Silver Fox Way, Newcastle upon Tyne, NE27 0QW, United Kingdom 
</t>
  </si>
  <si>
    <t>GB 675541807</t>
  </si>
  <si>
    <t>AAA709506257</t>
  </si>
  <si>
    <t>Procter &amp; Gamble Europe SA</t>
  </si>
  <si>
    <t>CHE-103.587.364 TVA</t>
  </si>
  <si>
    <t>AAA495256992</t>
  </si>
  <si>
    <t>Procter &amp; Gamble Blois SAS</t>
  </si>
  <si>
    <t xml:space="preserve">TSA 51100, 163 Quai Aulagnier, 92600 Asnieres Sur Seine, France
</t>
  </si>
  <si>
    <t>FR 55419222245</t>
  </si>
  <si>
    <t>AAA741291926</t>
  </si>
  <si>
    <t>Procter &amp; Gamble España SA</t>
  </si>
  <si>
    <t>ES A28198752</t>
  </si>
  <si>
    <t>AAA137120663</t>
  </si>
  <si>
    <t>Procter &amp; Gamble Services (Switzerland) SA</t>
  </si>
  <si>
    <t>CHE-105.328.282 TVA</t>
  </si>
  <si>
    <t>Gillette Management LLC</t>
  </si>
  <si>
    <t>AAA390905404</t>
  </si>
  <si>
    <t>Frankfurter Str. 145, 61476 Kronberg, Germany</t>
  </si>
  <si>
    <t>DE172992652</t>
  </si>
  <si>
    <t>AAA794522896</t>
  </si>
  <si>
    <t>Werk 9611
Baumhofstrasse 40
97828 Marktheidenfeld
Germany</t>
  </si>
  <si>
    <t>AAA031369192</t>
  </si>
  <si>
    <t>Werk 9612
Max-Braun-Strasse 12
97828 Marktheidenfeld-Altfeld
Germany</t>
  </si>
  <si>
    <t>AAA093010239</t>
  </si>
  <si>
    <t>Werk 9610
Waldstrasse 9
74731 Wallduern
Germany</t>
  </si>
  <si>
    <t>Kronberg</t>
  </si>
  <si>
    <t>Marktheidenfeld</t>
  </si>
  <si>
    <t>Marktheidenfeld-Altfeld</t>
  </si>
  <si>
    <t>Wallduern</t>
  </si>
  <si>
    <t>AAA276801248</t>
  </si>
  <si>
    <t>Gillette UK Limited</t>
  </si>
  <si>
    <t>GB 499 7186 67</t>
  </si>
  <si>
    <t>AAA019230671</t>
  </si>
  <si>
    <t>Procter &amp; Gamble Netherlands Services BV</t>
  </si>
  <si>
    <t xml:space="preserve">Box 43, Postbus 1345, 3000 BH Rotterdam, Netherlands
</t>
  </si>
  <si>
    <t>NL 811536713 B01</t>
  </si>
  <si>
    <t>AAA979015336</t>
  </si>
  <si>
    <t>Procter &amp; Gamble Germany GmbH &amp; Co Operations OHG</t>
  </si>
  <si>
    <t xml:space="preserve">Sulzbacher Str. 40, 65824 Schwalbach am Taunus, Germany 
</t>
  </si>
  <si>
    <t>DE 813714040</t>
  </si>
  <si>
    <t>AAA617269444</t>
  </si>
  <si>
    <t xml:space="preserve"> Procter and Gamble Czech Republic s.r.o</t>
  </si>
  <si>
    <t>Procter and Gamble Czech Republic s.r.o
Ottova 402
26932 Rakovnik</t>
  </si>
  <si>
    <t>CZ27086721</t>
  </si>
  <si>
    <t>AAA284961521</t>
  </si>
  <si>
    <t>Procter and Gamble RSC</t>
  </si>
  <si>
    <t>Kisfaludy utca 38.
1082 Budapest, 
Hungary</t>
  </si>
  <si>
    <t>HU13097596</t>
  </si>
  <si>
    <t>AAA655366631</t>
  </si>
  <si>
    <t>Procter &amp; Gamble Germany GmbH</t>
  </si>
  <si>
    <t>DE 814666546</t>
  </si>
  <si>
    <t>AAA900924911</t>
  </si>
  <si>
    <t>Laboratorios Vicks SL</t>
  </si>
  <si>
    <t>ES B83871236</t>
  </si>
  <si>
    <t>AAA913599320</t>
  </si>
  <si>
    <t>P&amp;G Prestige Service GmbH</t>
  </si>
  <si>
    <t xml:space="preserve">CAPA, Sulzbacher Str.40-50, 65824 Schwalbach a. Ts 
</t>
  </si>
  <si>
    <t xml:space="preserve">Temselaan 100, 1853 Strombeek-Bever, Belgium
</t>
  </si>
  <si>
    <t>NOT VAT REGISTERED</t>
  </si>
  <si>
    <t>AAA200848620</t>
  </si>
  <si>
    <t xml:space="preserve">Procter &amp; Gamble Acquisition GmbH </t>
  </si>
  <si>
    <t>Sulzbacher Str. 40, Schwalbach am Taunus, 65824</t>
  </si>
  <si>
    <t>AAA927058719</t>
  </si>
  <si>
    <t>AAA292849239</t>
  </si>
  <si>
    <t>Procter &amp; Gamble Verwaltungs GmbH</t>
  </si>
  <si>
    <t>Sulzbacher Str 40.65824 Schwalbach a.Ts</t>
  </si>
  <si>
    <t>DE 248103249</t>
  </si>
  <si>
    <t>AAA598808392</t>
  </si>
  <si>
    <t>Procter &amp; Gamble Investment GmbH</t>
  </si>
  <si>
    <t>Frankfurter Str. 145, Kronberg im Taunus, 61476</t>
  </si>
  <si>
    <t>AAA156390171</t>
  </si>
  <si>
    <t>Procter &amp; Gamble Manufacturing Berlin GmbH</t>
  </si>
  <si>
    <t>Oberlandstr. 75-84, 12099 Berlin, Germany</t>
  </si>
  <si>
    <t>DE 270862054</t>
  </si>
  <si>
    <t>AAA643660392</t>
  </si>
  <si>
    <t>Braun-Gillette Immobilien GmbH &amp; Co. KG</t>
  </si>
  <si>
    <t>Frankfurter Str. 145, 61476 Kronberg im Taunus, Germany</t>
  </si>
  <si>
    <t>DE 250154112</t>
  </si>
  <si>
    <t>AAA099619256</t>
  </si>
  <si>
    <t>SPD Swiss Precision Diagnostics GmbH</t>
  </si>
  <si>
    <t>AAA162454334</t>
  </si>
  <si>
    <t>SPD Development Company Ltd</t>
  </si>
  <si>
    <t>Stannard Way, Priory Business Park, Bedford, MK44 3UP</t>
  </si>
  <si>
    <t>GB 177 6305 85</t>
  </si>
  <si>
    <t>AAA896150596</t>
  </si>
  <si>
    <t>Procter &amp; Gamble Grundstucks und Vermogensverwaltungs GmbH &amp; Co. KG</t>
  </si>
  <si>
    <t>Sulzbacher Str.40-50, 65824 Schwalbach am Taunus, Germany</t>
  </si>
  <si>
    <t>DE 254184022</t>
  </si>
  <si>
    <t>The Heights, Brooklands, Weybridge, Surrey, KT13 0XP</t>
  </si>
  <si>
    <t>GB 537422841</t>
  </si>
  <si>
    <t>AAA499242824</t>
  </si>
  <si>
    <t>Wella UK Holdings Limited</t>
  </si>
  <si>
    <t>Parfum Rochas SAS</t>
  </si>
  <si>
    <t>AAA515140812</t>
  </si>
  <si>
    <t>SAS SPF Beauté</t>
  </si>
  <si>
    <t xml:space="preserve">163 Quai Aulagnier, 92600 Asnieres Sur Seine, France
</t>
  </si>
  <si>
    <t>AAA568723936</t>
  </si>
  <si>
    <t>PGT Healthcare LLP</t>
  </si>
  <si>
    <t xml:space="preserve">Succursalle, Route De Saint Georges, 1213 Petit Lancy, Switzerland
</t>
  </si>
  <si>
    <t>CHE-390.161.707 TVA</t>
  </si>
  <si>
    <t>AAA839415221</t>
  </si>
  <si>
    <t>Procter and Gamble Retail Services BVBA</t>
  </si>
  <si>
    <t xml:space="preserve"> Temselaan 100, Strombeek-Bever, B-1853, Belgium</t>
  </si>
  <si>
    <t>BE 0536499872</t>
  </si>
  <si>
    <t>AAA604755918</t>
  </si>
  <si>
    <t>Procter &amp; Gamble Services Company NV</t>
  </si>
  <si>
    <t>BE 0.437.862.552</t>
  </si>
  <si>
    <t>AAA374919553</t>
  </si>
  <si>
    <t>Procter &amp; Gamble Manufacturing Belgium NV</t>
  </si>
  <si>
    <t xml:space="preserve">Temselaan 55, Box 263, 1853 Strombeek-Bever, Belgium
</t>
  </si>
  <si>
    <t>BE 0.459.802.269</t>
  </si>
  <si>
    <t>AAA200848621</t>
  </si>
  <si>
    <t>Sulzbacher Str. 40, Schwalbach am Taunus, 65825</t>
  </si>
  <si>
    <t>AAA598808393</t>
  </si>
  <si>
    <t>Frankfurter Str. 145, Kronberg im Taunus, 61477</t>
  </si>
  <si>
    <t>Type</t>
  </si>
  <si>
    <t>City</t>
  </si>
  <si>
    <t>Legal Entity</t>
  </si>
  <si>
    <t>Procter and Gamble Czech Republic s.r.o</t>
  </si>
  <si>
    <t>Option</t>
  </si>
  <si>
    <t>ID</t>
  </si>
  <si>
    <t>PO box</t>
  </si>
  <si>
    <t>Billing info:</t>
  </si>
  <si>
    <t>VAT ID number:</t>
  </si>
  <si>
    <t>AAA account number:</t>
  </si>
  <si>
    <t>1. What is the Type of Supply?</t>
  </si>
  <si>
    <t>LE Match</t>
  </si>
  <si>
    <t>LE Match w Order Ids</t>
  </si>
  <si>
    <t>LE matching items</t>
  </si>
  <si>
    <t>PG Account Finder</t>
  </si>
  <si>
    <t>Clear form</t>
  </si>
  <si>
    <t xml:space="preserve"> Kronberg</t>
  </si>
  <si>
    <t>Werk 9609, Frankfurter Str. 145, 61476 Kronberg, Germany</t>
  </si>
  <si>
    <t xml:space="preserve"> Wallduern</t>
  </si>
  <si>
    <t>DE 263193805</t>
  </si>
  <si>
    <t xml:space="preserve">CHE-113.331.027 </t>
  </si>
  <si>
    <t>Procter &amp; Gamble Company</t>
  </si>
  <si>
    <t>Canada</t>
  </si>
  <si>
    <t>AAA462167966</t>
  </si>
  <si>
    <t>PROCTER &amp; GAMBLE COMPANY
1 PROCTER &amp; GAMBLE PLAZA 45202
CINCINNATI
OH
HAMILTON</t>
  </si>
  <si>
    <t>88783 0412</t>
  </si>
  <si>
    <t>Procter &amp; Gamble Inc</t>
  </si>
  <si>
    <t>AAA790646434</t>
  </si>
  <si>
    <t>PROCTER &amp; GAMBLE INC
4711 YONGE STREET
M2N 6K8
TORONTO
ON</t>
  </si>
  <si>
    <t>10431 1188</t>
  </si>
  <si>
    <t>Procter &amp; Gamble Inc.  - Wella Division</t>
  </si>
  <si>
    <t>AAA939259602</t>
  </si>
  <si>
    <t>5800 AVEBURY ROAD, 
UNIT 1
L5R 3M3
MISSISSAUGA,
ONTARIO</t>
  </si>
  <si>
    <t>P&amp;G HONG KONG LTD</t>
  </si>
  <si>
    <t>Hong Kong</t>
  </si>
  <si>
    <t>AAA987837721</t>
  </si>
  <si>
    <t>Procter &amp; Gamble Hong Kong Ltd, 
6/F., Shui On Centre, 6-8 Harbour Road, 
Wan Chai, Hong Kong</t>
  </si>
  <si>
    <t>No VAT Registration for Hongkong</t>
  </si>
  <si>
    <t xml:space="preserve">Procter &amp; Gamble (Malaysia) Sdn. Bhd. </t>
  </si>
  <si>
    <t>Malaysia</t>
  </si>
  <si>
    <t>AAA632847554</t>
  </si>
  <si>
    <t xml:space="preserve">10th Floor,Surian Tower
1, Jalan PJU 7/3, Mutiara Damansara,
47810 Selangor </t>
  </si>
  <si>
    <t>No VAT Registration for MY</t>
  </si>
  <si>
    <t>Procter and Gamble International Operations SA Singapore Branch</t>
  </si>
  <si>
    <t>AAA574955738</t>
  </si>
  <si>
    <t xml:space="preserve">11 North Buona Vista Drive, #21-07.
The Metropolis Tower 2,
Singapore, 138589
</t>
  </si>
  <si>
    <t>0001972326400</t>
  </si>
  <si>
    <t>Procter &amp; Gamble Europe SA Singapore Branch</t>
  </si>
  <si>
    <t>Singapore</t>
  </si>
  <si>
    <t>AAA402091839</t>
  </si>
  <si>
    <t>11 North Buona Vista Drive, #21-07.
The Metropolis Tower 2,
Singapore, 138589</t>
  </si>
  <si>
    <t>M90005335T</t>
  </si>
  <si>
    <t>Procter &amp; Gamble International Operations SA Singapore Branch</t>
  </si>
  <si>
    <t>AAA535868525</t>
  </si>
  <si>
    <t>Procter &amp; Gamble Singapore Pte Ltd</t>
  </si>
  <si>
    <t>AAA544729163</t>
  </si>
  <si>
    <t>238A Thomson Road, #20-01/10, Novena Square Tower A Singapore 307684</t>
  </si>
  <si>
    <t>None</t>
  </si>
  <si>
    <t>P&amp;G Northeast Asia Pte Ltd</t>
  </si>
  <si>
    <t>AAA092698695</t>
  </si>
  <si>
    <t>The Gillette Company</t>
  </si>
  <si>
    <t>United States</t>
  </si>
  <si>
    <t>AAA851949743</t>
  </si>
  <si>
    <t>THE GILLETTE COMPANY
1 PROCTER &amp; GAMBLE PLAZA 45202
CINCINNATI
OH</t>
  </si>
  <si>
    <t>04-1366970</t>
  </si>
  <si>
    <t>THE PROCTER &amp; GAMBLE COMPANY</t>
  </si>
  <si>
    <t>AAA468427166</t>
  </si>
  <si>
    <t>THE PROCTER &amp; GAMBLE COMPANY
1 PROCTER &amp; GAMBLE PLAZA 45202
CINCINNATI
OH</t>
  </si>
  <si>
    <t>31-0411980</t>
  </si>
  <si>
    <t>P&amp;G Manufacturing Co.</t>
  </si>
  <si>
    <t>AAA916899396</t>
  </si>
  <si>
    <t>THE PROCTER &amp; GAMBLE MANUFACTURING COMPANY
1 PROCTER &amp; GAMBLE PLAZA 45202
CINCINNATI
OH</t>
  </si>
  <si>
    <t>31-0411982</t>
  </si>
  <si>
    <t>The P&amp;G Distributing LLC</t>
  </si>
  <si>
    <t>AAA449085133</t>
  </si>
  <si>
    <t>THE PROCTER &amp; GAMBLE DISTRIBUTING LLC
1 PROCTER &amp; GAMBLE PLAZA 45202
CINCINNATI
OH</t>
  </si>
  <si>
    <t>31-0411981</t>
  </si>
  <si>
    <t>P&amp;G Paper Products Co</t>
  </si>
  <si>
    <t>AAA972396188</t>
  </si>
  <si>
    <t>THE PROCTER &amp; GAMBLE PAPER PRODUCTS COMPANY
1 PROCTER &amp; GAMBLE PLAZA 45202
CINCINNATI
OH</t>
  </si>
  <si>
    <t>31-0590862</t>
  </si>
  <si>
    <t>Olay LLC</t>
  </si>
  <si>
    <t>AAA098293244</t>
  </si>
  <si>
    <t>OLAY LLC
1 PROCTER &amp; GAMBLE PLAZA 45202
CINCINNATI
OH</t>
  </si>
  <si>
    <t>66-1160866</t>
  </si>
  <si>
    <t>Tambrands, Inc.</t>
  </si>
  <si>
    <t>AAA544376221</t>
  </si>
  <si>
    <t>TAMBRANDS, INC.
1 PROCTER &amp; GAMBLE PLAZA 45202
CINCINNATI
OH</t>
  </si>
  <si>
    <t>13-1366500</t>
  </si>
  <si>
    <t>PROCTER &amp; GAMBLE PRODUCTIONS, INC.</t>
  </si>
  <si>
    <t>AAA351514724</t>
  </si>
  <si>
    <t>ONE PROCTER &amp; GAMBLE PLAZA 45202
CINCINNATI
OH</t>
  </si>
  <si>
    <t>31-0526680</t>
  </si>
  <si>
    <t>THE PROCTER &amp; GAMBLE US BUSINESS SERVICES COMPANY</t>
  </si>
  <si>
    <t>AAA515232890</t>
  </si>
  <si>
    <t>1 PROCTER &amp; GAMBLE PLAZA
CINCINNATI, OH 45202
USA</t>
  </si>
  <si>
    <t>26-0048600</t>
  </si>
  <si>
    <t>GRAHAM WEBB INTERNATIONAL, INC.</t>
  </si>
  <si>
    <t>AAA438836504</t>
  </si>
  <si>
    <t>1 5823 NEWTON DRIVE
CARLSBAD, OH 92008-7312
USA</t>
  </si>
  <si>
    <t>95-4878890</t>
  </si>
  <si>
    <t>1 PROCTER &amp; GAMBLE PLAZA 45202
CINCINNATI
OH</t>
  </si>
  <si>
    <t>PROCTER &amp; GAMBLE RHD, INC.</t>
  </si>
  <si>
    <t>AAA374169852</t>
  </si>
  <si>
    <t>31-1649172</t>
  </si>
  <si>
    <t>PROCTER &amp; GAMBLE FAR EAST, INC.</t>
  </si>
  <si>
    <t>AAA918786476</t>
  </si>
  <si>
    <t>31-1070709</t>
  </si>
  <si>
    <t>The Dover Wipes Company</t>
  </si>
  <si>
    <t>AAA793372004</t>
  </si>
  <si>
    <t>31-1465942</t>
  </si>
  <si>
    <t>GIORGIO BEVERLY HILLS, INC.</t>
  </si>
  <si>
    <t>AAA241901149</t>
  </si>
  <si>
    <t>13-3407469</t>
  </si>
  <si>
    <t>PROCTER &amp; GAMBLE HAIR CARE LLC</t>
  </si>
  <si>
    <t>AAA213225212</t>
  </si>
  <si>
    <t>31-1806481</t>
  </si>
  <si>
    <t>ORAL-B LABORATORIES G.P.</t>
  </si>
  <si>
    <t>AAA839127123</t>
  </si>
  <si>
    <t>ORAL-B 
1 PROCTER &amp; GAMBLE PLAZA 45202
CINCINNATI
OH</t>
  </si>
  <si>
    <t>42-1497813</t>
  </si>
  <si>
    <t>Agile Pursuits, Inc</t>
  </si>
  <si>
    <t>AAA613858489</t>
  </si>
  <si>
    <t>38-3760479</t>
  </si>
  <si>
    <t>Olay  LLC</t>
  </si>
  <si>
    <t>AAA137333241</t>
  </si>
  <si>
    <t>RD 735,KM 2.3,BARRIO RÍO LLANO
PO BOX 7000
CAYEY 00737</t>
  </si>
  <si>
    <t>66-0693870</t>
  </si>
  <si>
    <t>Agile Pursuits Fran. Inc.</t>
  </si>
  <si>
    <t>AAA738299155</t>
  </si>
  <si>
    <t>26-3855787</t>
  </si>
  <si>
    <t>Benefit Plan Trust</t>
  </si>
  <si>
    <t>AAA439301268</t>
  </si>
  <si>
    <t>N991</t>
  </si>
  <si>
    <t>31-1018491</t>
  </si>
  <si>
    <t>VAT number</t>
  </si>
  <si>
    <t>Malaysia – 0001972326400</t>
  </si>
  <si>
    <t>Singapore – M90005335T</t>
  </si>
  <si>
    <t>CAPA, Sulzbacher Str.40-50, 65824 Schwalbach am Taunus, Germany</t>
  </si>
  <si>
    <t>06/11614668</t>
  </si>
  <si>
    <t>000058966016</t>
  </si>
  <si>
    <t>Add VAT ID</t>
  </si>
  <si>
    <t>PROCTER &amp; GAMBLE INTERNATIONAL OPERATIONS PTE LTD</t>
  </si>
  <si>
    <t>NEW</t>
  </si>
  <si>
    <t>PROCTER &amp; GAMBLE ASIA PTE. LIMITED</t>
  </si>
  <si>
    <t>GOODS[PROCTER &amp; GAMBLE INTERNATIONAL OPERATIONS PTE LTD]</t>
  </si>
  <si>
    <t>GOODS[PROCTER &amp; GAMBLE ASIA PTE. LIMITED]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</si>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</sst>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28"/>
      <color theme="0"/>
      <name val="Arial"/>
      <family val="2"/>
    </font>
    <font>
      <i/>
      <sz val="11"/>
      <color theme="1"/>
      <name val="Calibri"/>
      <family val="2"/>
      <scheme val="minor"/>
    </font>
    <font>
      <sz val="8"/>
      <color rgb="FF008DD3"/>
      <name val="Calibri"/>
      <family val="2"/>
      <scheme val="minor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rgb="FF0046AD"/>
        <bgColor auto="1"/>
      </patternFill>
    </fill>
    <fill>
      <patternFill patternType="solid">
        <fgColor rgb="FF008DD3"/>
        <bgColor indexed="64"/>
      </patternFill>
    </fill>
    <fill>
      <patternFill patternType="solid">
        <fgColor rgb="FF0046AD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" fontId="4" fillId="2" borderId="9" applyNumberFormat="0" applyProtection="0">
      <alignment horizontal="left" vertical="center" indent="1"/>
    </xf>
    <xf numFmtId="0" fontId="2" fillId="0" borderId="0"/>
    <xf numFmtId="0" fontId="4" fillId="3" borderId="0"/>
    <xf numFmtId="0" fontId="5" fillId="0" borderId="0"/>
    <xf numFmtId="0" fontId="6" fillId="0" borderId="0"/>
    <xf numFmtId="0" fontId="7" fillId="0" borderId="0"/>
  </cellStyleXfs>
  <cellXfs count="8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1" quotePrefix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8" xfId="1" quotePrefix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/>
    <xf numFmtId="0" fontId="0" fillId="4" borderId="0" xfId="0" applyFill="1" applyAlignment="1">
      <alignment horizontal="left" indent="4"/>
    </xf>
    <xf numFmtId="0" fontId="0" fillId="4" borderId="0" xfId="0" applyFill="1"/>
    <xf numFmtId="0" fontId="0" fillId="4" borderId="0" xfId="0" applyFill="1" applyAlignment="1">
      <alignment vertic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 vertical="center" indent="1"/>
      <protection locked="0" hidden="1"/>
    </xf>
    <xf numFmtId="0" fontId="13" fillId="4" borderId="0" xfId="0" applyFont="1" applyFill="1" applyAlignment="1" applyProtection="1">
      <alignment horizontal="left" wrapText="1" indent="4"/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0" fillId="4" borderId="0" xfId="0" applyFill="1" applyProtection="1">
      <protection hidden="1"/>
    </xf>
    <xf numFmtId="0" fontId="13" fillId="4" borderId="0" xfId="0" applyFont="1" applyFill="1" applyAlignment="1">
      <alignment horizontal="left" vertical="center" wrapText="1" indent="4"/>
    </xf>
    <xf numFmtId="0" fontId="0" fillId="4" borderId="0" xfId="0" applyFont="1" applyFill="1" applyAlignment="1">
      <alignment horizontal="left" vertical="center" wrapText="1" indent="4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 indent="1"/>
      <protection locked="0" hidden="1"/>
    </xf>
    <xf numFmtId="0" fontId="8" fillId="6" borderId="0" xfId="0" applyFont="1" applyFill="1" applyAlignment="1" applyProtection="1">
      <alignment horizontal="left" indent="1"/>
      <protection locked="0" hidden="1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top"/>
    </xf>
    <xf numFmtId="0" fontId="0" fillId="0" borderId="0" xfId="0" applyFill="1"/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49" fontId="3" fillId="7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2" fillId="5" borderId="0" xfId="0" applyFont="1" applyFill="1" applyProtection="1">
      <protection locked="0" hidden="1"/>
    </xf>
    <xf numFmtId="0" fontId="8" fillId="6" borderId="0" xfId="0" applyFont="1" applyFill="1" applyAlignment="1" applyProtection="1">
      <alignment horizontal="left" vertical="center" indent="1"/>
      <protection hidden="1"/>
    </xf>
    <xf numFmtId="0" fontId="8" fillId="6" borderId="0" xfId="0" applyFont="1" applyFill="1" applyAlignment="1" applyProtection="1">
      <alignment horizontal="left" vertical="center" wrapText="1" indent="1"/>
      <protection hidden="1"/>
    </xf>
    <xf numFmtId="0" fontId="10" fillId="4" borderId="0" xfId="0" applyFont="1" applyFill="1" applyAlignment="1">
      <alignment horizontal="left" vertical="top" indent="28"/>
    </xf>
    <xf numFmtId="0" fontId="11" fillId="4" borderId="0" xfId="0" applyFont="1" applyFill="1" applyAlignment="1">
      <alignment horizontal="left" vertical="top" indent="28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7">
    <cellStyle name="_x0007__x000b_" xfId="4"/>
    <cellStyle name="Normal" xfId="0" builtinId="0"/>
    <cellStyle name="Normal 10" xfId="6"/>
    <cellStyle name="Normal 5" xfId="5"/>
    <cellStyle name="Normal 6" xfId="3"/>
    <cellStyle name="Normal 8" xfId="2"/>
    <cellStyle name="SAPBEXstdItem" xfId="1"/>
  </cellStyles>
  <dxfs count="0"/>
  <tableStyles count="0" defaultTableStyle="TableStyleMedium9" defaultPivotStyle="PivotStyleLight16"/>
  <colors>
    <mruColors>
      <color rgb="FF0046AD"/>
      <color rgb="FF008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1</xdr:row>
      <xdr:rowOff>28575</xdr:rowOff>
    </xdr:from>
    <xdr:to>
      <xdr:col>0</xdr:col>
      <xdr:colOff>1896132</xdr:colOff>
      <xdr:row>1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314325"/>
          <a:ext cx="896007" cy="419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4635305</xdr:colOff>
          <xdr:row>2</xdr:row>
          <xdr:rowOff>450166</xdr:rowOff>
        </xdr:from>
        <xdr:to>
          <xdr:col>3</xdr:col>
          <xdr:colOff>161778</xdr:colOff>
          <xdr:row>4</xdr:row>
          <xdr:rowOff>0</xdr:rowOff>
        </xdr:to>
        <xdr:sp macro="" textlink="">
          <xdr:nvSpPr>
            <xdr:cNvPr id="1045" name="ComboBox_CompanyName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City_PO_box_Table" displayName="City_PO_box_Table" ref="G2:I14" totalsRowShown="0">
  <autoFilter ref="G2:I14"/>
  <tableColumns count="3">
    <tableColumn id="1" name="Procter &amp; Gamble UK"/>
    <tableColumn id="2" name="Procter &amp; Gamble Manufacturing GmbH"/>
    <tableColumn id="3" name="Procter &amp; Gamble International Operations SA Singapore Branc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E15"/>
  <sheetViews>
    <sheetView showGridLines="0" showRowColHeaders="0" tabSelected="1" showRuler="0" zoomScale="90" zoomScaleNormal="90" workbookViewId="0">
      <selection activeCell="F3" sqref="F3"/>
    </sheetView>
  </sheetViews>
  <sheetFormatPr defaultColWidth="9.09765625" defaultRowHeight="22.6" customHeight="1" x14ac:dyDescent="0.3"/>
  <cols>
    <col min="1" max="1" width="69.59765625" style="34" customWidth="1"/>
    <col min="2" max="2" width="68.296875" style="35" customWidth="1"/>
    <col min="3" max="3" width="16.296875" style="35" hidden="1" customWidth="1"/>
    <col min="4" max="4" width="6.09765625" style="35" customWidth="1"/>
    <col min="5" max="5" width="17.69921875" style="35" bestFit="1" customWidth="1"/>
    <col min="6" max="16384" width="9.09765625" style="35"/>
  </cols>
  <sheetData>
    <row r="2" spans="1:5" ht="117" customHeight="1" x14ac:dyDescent="0.3">
      <c r="A2" s="80" t="s">
        <v>280</v>
      </c>
      <c r="B2" s="81"/>
    </row>
    <row r="3" spans="1:5" ht="35.35" customHeight="1" x14ac:dyDescent="0.3">
      <c r="A3" s="39" t="s">
        <v>276</v>
      </c>
      <c r="B3" s="38" t="s">
        <v>2</v>
      </c>
      <c r="C3" s="35" t="b">
        <f>_xlfn.XOR(TRIM(A3)="",TRIM(B3)="")</f>
        <v>0</v>
      </c>
    </row>
    <row r="4" spans="1:5" ht="35.35" customHeight="1" x14ac:dyDescent="0.3">
      <c r="A4" s="39" t="str">
        <f>IF(TRIM(B3)&lt;&gt;"","2. What is the P&amp;G company name that ordered the goods/services?","")</f>
        <v>2. What is the P&amp;G company name that ordered the goods/services?</v>
      </c>
      <c r="B4" s="77" t="s">
        <v>413</v>
      </c>
      <c r="C4" s="35" t="b">
        <f t="shared" ref="C4:C6" si="0">_xlfn.XOR(TRIM(A4)="",TRIM(B4)="")</f>
        <v>1</v>
      </c>
    </row>
    <row r="5" spans="1:5" ht="35.35" customHeight="1" x14ac:dyDescent="0.3">
      <c r="A5" s="39" t="str">
        <f>IF(TRIM(B4)&lt;&gt;"","3. What is the goods destination/ services supplied to P&amp;G in which country?","")</f>
        <v/>
      </c>
      <c r="B5" s="54"/>
      <c r="C5" s="35" t="b">
        <f t="shared" si="0"/>
        <v>0</v>
      </c>
    </row>
    <row r="6" spans="1:5" ht="35.35" customHeight="1" x14ac:dyDescent="0.3">
      <c r="A6" s="39" t="str">
        <f>IF(TRIM(B5)&lt;&gt;"",IF(TRIM(B4)="Procter &amp; Gamble Manufacturing GmbH","4. What is the city?",IF(TRIM(B4)="Procter &amp; Gamble UK","4. What is the PO box?","")),"")</f>
        <v/>
      </c>
      <c r="B6" s="55"/>
      <c r="C6" s="35" t="b">
        <f t="shared" si="0"/>
        <v>0</v>
      </c>
    </row>
    <row r="7" spans="1:5" ht="22.6" hidden="1" customHeight="1" x14ac:dyDescent="0.3">
      <c r="A7" s="36"/>
      <c r="B7" s="36" t="str">
        <f>TRIM(B3)&amp;"|"&amp;TRIM(B4)&amp;"|"&amp;TRIM(B5)&amp;"|"&amp;TRIM(B6)</f>
        <v>GOODS|||</v>
      </c>
      <c r="C7" s="35" t="b">
        <f>OR(C3,C4,C5,C6)</f>
        <v>1</v>
      </c>
    </row>
    <row r="8" spans="1:5" ht="22.6" customHeight="1" x14ac:dyDescent="0.3">
      <c r="A8" s="39"/>
    </row>
    <row r="9" spans="1:5" ht="39.049999999999997" customHeight="1" x14ac:dyDescent="0.3">
      <c r="A9" s="42" t="s">
        <v>275</v>
      </c>
      <c r="B9" s="78" t="str">
        <f>IF(ISNA(VLOOKUP($B$7,'Database for mini tool'!$A:$K,6,0)),IF(NOT($C$7),"No AAA account available",""),VLOOKUP($B$7,'Database for mini tool'!$A:$K,6,0))</f>
        <v/>
      </c>
    </row>
    <row r="10" spans="1:5" ht="14.4" x14ac:dyDescent="0.3">
      <c r="A10" s="42" t="s">
        <v>273</v>
      </c>
      <c r="B10" s="79" t="str">
        <f>IF(ISNA(VLOOKUP($B$7,'Database for mini tool'!$A:$K,8,0)),"",VLOOKUP($B$7,'Database for mini tool'!$A:$K,8,0))</f>
        <v/>
      </c>
    </row>
    <row r="11" spans="1:5" ht="14.4" hidden="1" x14ac:dyDescent="0.3">
      <c r="A11" s="43"/>
      <c r="B11" s="40"/>
    </row>
    <row r="12" spans="1:5" ht="14.4" x14ac:dyDescent="0.3">
      <c r="A12" s="42"/>
      <c r="B12" s="79" t="str">
        <f>IF(ISNA(VLOOKUP($B$7,'Database for mini tool'!$A:$K,9,0)),"",VLOOKUP($B$7,'Database for mini tool'!$A:$K,9,0))</f>
        <v/>
      </c>
    </row>
    <row r="13" spans="1:5" ht="22.6" customHeight="1" x14ac:dyDescent="0.3">
      <c r="A13" s="42" t="s">
        <v>274</v>
      </c>
      <c r="B13" s="78" t="str">
        <f>IF(ISNA(VLOOKUP($B$7,'Database for mini tool'!$A:$K,11,0)),"",VLOOKUP($B$7,'Database for mini tool'!$A:$K,11,0))</f>
        <v/>
      </c>
      <c r="E13" s="37" t="s">
        <v>281</v>
      </c>
    </row>
    <row r="14" spans="1:5" ht="22.6" customHeight="1" x14ac:dyDescent="0.3">
      <c r="B14" s="41"/>
    </row>
    <row r="15" spans="1:5" ht="22.6" customHeight="1" x14ac:dyDescent="0.3">
      <c r="B15" s="41"/>
    </row>
  </sheetData>
  <sheetProtection sheet="1" objects="1" scenarios="1" formatCells="0" formatColumns="0" formatRows="0"/>
  <mergeCells count="1">
    <mergeCell ref="A2:B2"/>
  </mergeCells>
  <dataValidations count="1">
    <dataValidation type="list" errorStyle="information" showErrorMessage="1" errorTitle="Invalid choice" error="Please choose a value available in the dropdown list." sqref="B6">
      <formula1>City_PO_Box_Items</formula1>
    </dataValidation>
  </dataValidations>
  <pageMargins left="0.45" right="0.2" top="0.75" bottom="0.75" header="0.3" footer="0.3"/>
  <pageSetup paperSize="9" orientation="landscape" r:id="rId1"/>
  <headerFooter>
    <oddHeader>&amp;C&amp;24Account finder tool</oddHeader>
  </headerFooter>
  <drawing r:id="rId2"/>
  <legacyDrawing r:id="rId3"/>
  <controls>
    <mc:AlternateContent xmlns:mc="http://schemas.openxmlformats.org/markup-compatibility/2006">
      <mc:Choice Requires="x14">
        <control shapeId="1045" r:id="rId4" name="ComboBox_CompanyName">
          <controlPr defaultSize="0" autoLine="0" autoPict="0" linkedCell="B4" listFillRange="CompanyItems" r:id="rId5">
            <anchor moveWithCells="1">
              <from>
                <xdr:col>0</xdr:col>
                <xdr:colOff>4635305</xdr:colOff>
                <xdr:row>2</xdr:row>
                <xdr:rowOff>450166</xdr:rowOff>
              </from>
              <to>
                <xdr:col>3</xdr:col>
                <xdr:colOff>161778</xdr:colOff>
                <xdr:row>4</xdr:row>
                <xdr:rowOff>0</xdr:rowOff>
              </to>
            </anchor>
          </controlPr>
        </control>
      </mc:Choice>
      <mc:Fallback>
        <control shapeId="1045" r:id="rId4" name="ComboBox_CompanyName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showErrorMessage="1" errorTitle="Invalid choice" error="Please make sure you choose one of the items available in the dropdown list.">
          <x14:formula1>
            <xm:f>'Dropdown list items'!$A$2:$A$3</xm:f>
          </x14:formula1>
          <xm:sqref>B3</xm:sqref>
        </x14:dataValidation>
        <x14:dataValidation type="list" errorStyle="information" showErrorMessage="1" errorTitle="Invalid choice" error="Please choose a country available in the dropdown list.">
          <x14:formula1>
            <xm:f>'Dropdown list items'!$F$2:$F$15</xm:f>
          </x14:formula1>
          <xm:sqref>B5</xm:sqref>
        </x14:dataValidation>
        <x14:dataValidation type="list" errorStyle="information" showDropDown="1" showErrorMessage="1" errorTitle="Invalid choice" error="Please make sure you choose one of the items available in the dropdown list.">
          <x14:formula1>
            <xm:f>'Dropdown list items'!$B$2:$B$54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8"/>
  <sheetViews>
    <sheetView workbookViewId="0">
      <pane ySplit="1" topLeftCell="A53" activePane="bottomLeft" state="frozen"/>
      <selection pane="bottomLeft" activeCell="E23" sqref="E23"/>
    </sheetView>
  </sheetViews>
  <sheetFormatPr defaultRowHeight="14.4" x14ac:dyDescent="0.3"/>
  <cols>
    <col min="2" max="2" width="62.8984375" customWidth="1"/>
    <col min="4" max="4" width="22" bestFit="1" customWidth="1"/>
    <col min="5" max="5" width="29" customWidth="1"/>
    <col min="6" max="6" width="13.3984375" customWidth="1"/>
    <col min="7" max="7" width="21.59765625" customWidth="1"/>
    <col min="8" max="8" width="37.8984375" customWidth="1"/>
    <col min="9" max="9" width="61.59765625" bestFit="1" customWidth="1"/>
  </cols>
  <sheetData>
    <row r="1" spans="1:9" x14ac:dyDescent="0.3">
      <c r="A1" s="33" t="s">
        <v>266</v>
      </c>
      <c r="B1" s="33" t="s">
        <v>268</v>
      </c>
      <c r="C1" s="33" t="s">
        <v>277</v>
      </c>
      <c r="D1" s="33" t="s">
        <v>278</v>
      </c>
      <c r="E1" s="33" t="s">
        <v>279</v>
      </c>
      <c r="F1" s="33" t="s">
        <v>14</v>
      </c>
      <c r="G1" s="33" t="s">
        <v>267</v>
      </c>
      <c r="H1" s="33" t="s">
        <v>272</v>
      </c>
      <c r="I1" s="33" t="s">
        <v>401</v>
      </c>
    </row>
    <row r="2" spans="1:9" x14ac:dyDescent="0.3">
      <c r="A2" t="s">
        <v>2</v>
      </c>
      <c r="B2" t="s">
        <v>394</v>
      </c>
      <c r="C2">
        <f>--ISNUMBER(IFERROR(SEARCH('PG Account Finder'!$B$4,B2,1),""))</f>
        <v>1</v>
      </c>
      <c r="D2">
        <f>IF(C2=1,COUNTIF($C$2:C2,1),"")</f>
        <v>1</v>
      </c>
      <c r="E2" t="str">
        <f>IFERROR(INDEX($B$2:$B$76,MATCH(ROWS($D$2:D2),$D$2:$D$77,0)),"")</f>
        <v>Agile Pursuits Fran. Inc.</v>
      </c>
      <c r="F2" t="s">
        <v>24</v>
      </c>
      <c r="G2" t="s">
        <v>142</v>
      </c>
      <c r="H2" t="s">
        <v>106</v>
      </c>
      <c r="I2" t="s">
        <v>318</v>
      </c>
    </row>
    <row r="3" spans="1:9" x14ac:dyDescent="0.3">
      <c r="A3" t="s">
        <v>49</v>
      </c>
      <c r="B3" t="s">
        <v>387</v>
      </c>
      <c r="C3">
        <f>--ISNUMBER(IFERROR(SEARCH('PG Account Finder'!$B$4,B3,1),""))</f>
        <v>1</v>
      </c>
      <c r="D3">
        <f>IF(C3=1,COUNTIF($C$2:C3,1),"")</f>
        <v>2</v>
      </c>
      <c r="E3" t="str">
        <f>IFERROR(INDEX($B$2:$B$76,MATCH(ROWS($D$2:D3),$D$2:$D$77,0)),"")</f>
        <v>Agile Pursuits, Inc</v>
      </c>
      <c r="F3" t="s">
        <v>288</v>
      </c>
      <c r="G3" t="s">
        <v>127</v>
      </c>
      <c r="H3" t="s">
        <v>145</v>
      </c>
      <c r="I3" t="s">
        <v>402</v>
      </c>
    </row>
    <row r="4" spans="1:9" x14ac:dyDescent="0.3">
      <c r="B4" t="s">
        <v>397</v>
      </c>
      <c r="C4">
        <f>--ISNUMBER(IFERROR(SEARCH('PG Account Finder'!$B$4,B4,1),""))</f>
        <v>1</v>
      </c>
      <c r="D4">
        <f>IF(C4=1,COUNTIF($C$2:C4,1),"")</f>
        <v>3</v>
      </c>
      <c r="E4" t="str">
        <f>IFERROR(INDEX($B$2:$B$76,MATCH(ROWS($D$2:D4),$D$2:$D$77,0)),"")</f>
        <v>Benefit Plan Trust</v>
      </c>
      <c r="F4" t="s">
        <v>16</v>
      </c>
      <c r="G4" t="s">
        <v>128</v>
      </c>
      <c r="H4" t="s">
        <v>148</v>
      </c>
      <c r="I4" t="s">
        <v>403</v>
      </c>
    </row>
    <row r="5" spans="1:9" x14ac:dyDescent="0.3">
      <c r="B5" t="s">
        <v>226</v>
      </c>
      <c r="C5">
        <f>--ISNUMBER(IFERROR(SEARCH('PG Account Finder'!$B$4,B5,1),""))</f>
        <v>1</v>
      </c>
      <c r="D5">
        <f>IF(C5=1,COUNTIF($C$2:C5,1),"")</f>
        <v>4</v>
      </c>
      <c r="E5" t="str">
        <f>IFERROR(INDEX($B$2:$B$76,MATCH(ROWS($D$2:D5),$D$2:$D$77,0)),"")</f>
        <v>Braun-Gillette Immobilien GmbH &amp; Co. KG</v>
      </c>
      <c r="F5" t="s">
        <v>17</v>
      </c>
      <c r="G5" t="s">
        <v>129</v>
      </c>
    </row>
    <row r="6" spans="1:9" x14ac:dyDescent="0.3">
      <c r="B6" t="s">
        <v>87</v>
      </c>
      <c r="C6">
        <f>--ISNUMBER(IFERROR(SEARCH('PG Account Finder'!$B$4,B6,1),""))</f>
        <v>1</v>
      </c>
      <c r="D6">
        <f>IF(C6=1,COUNTIF($C$2:C6,1),"")</f>
        <v>5</v>
      </c>
      <c r="E6" t="str">
        <f>IFERROR(INDEX($B$2:$B$76,MATCH(ROWS($D$2:D6),$D$2:$D$77,0)),"")</f>
        <v>Detergent Products AG</v>
      </c>
      <c r="F6" t="s">
        <v>18</v>
      </c>
      <c r="G6" t="s">
        <v>130</v>
      </c>
    </row>
    <row r="7" spans="1:9" x14ac:dyDescent="0.3">
      <c r="B7" t="s">
        <v>181</v>
      </c>
      <c r="C7">
        <f>--ISNUMBER(IFERROR(SEARCH('PG Account Finder'!$B$4,B7,1),""))</f>
        <v>1</v>
      </c>
      <c r="D7">
        <f>IF(C7=1,COUNTIF($C$2:C7,1),"")</f>
        <v>6</v>
      </c>
      <c r="E7" t="str">
        <f>IFERROR(INDEX($B$2:$B$76,MATCH(ROWS($D$2:D7),$D$2:$D$77,0)),"")</f>
        <v>Gillette UK Limited</v>
      </c>
      <c r="F7" t="s">
        <v>300</v>
      </c>
      <c r="G7" t="s">
        <v>176</v>
      </c>
    </row>
    <row r="8" spans="1:9" x14ac:dyDescent="0.3">
      <c r="B8" t="s">
        <v>377</v>
      </c>
      <c r="C8">
        <f>--ISNUMBER(IFERROR(SEARCH('PG Account Finder'!$B$4,B8,1),""))</f>
        <v>1</v>
      </c>
      <c r="D8">
        <f>IF(C8=1,COUNTIF($C$2:C8,1),"")</f>
        <v>7</v>
      </c>
      <c r="E8" t="str">
        <f>IFERROR(INDEX($B$2:$B$76,MATCH(ROWS($D$2:D8),$D$2:$D$77,0)),"")</f>
        <v>GIORGIO BEVERLY HILLS, INC.</v>
      </c>
      <c r="F8" t="s">
        <v>19</v>
      </c>
      <c r="G8" t="s">
        <v>177</v>
      </c>
    </row>
    <row r="9" spans="1:9" x14ac:dyDescent="0.3">
      <c r="B9" t="s">
        <v>363</v>
      </c>
      <c r="C9">
        <f>--ISNUMBER(IFERROR(SEARCH('PG Account Finder'!$B$4,B9,1),""))</f>
        <v>1</v>
      </c>
      <c r="D9">
        <f>IF(C9=1,COUNTIF($C$2:C9,1),"")</f>
        <v>8</v>
      </c>
      <c r="E9" t="str">
        <f>IFERROR(INDEX($B$2:$B$76,MATCH(ROWS($D$2:D9),$D$2:$D$77,0)),"")</f>
        <v>GRAHAM WEBB INTERNATIONAL, INC.</v>
      </c>
      <c r="F9" t="s">
        <v>305</v>
      </c>
      <c r="G9" t="s">
        <v>178</v>
      </c>
    </row>
    <row r="10" spans="1:9" x14ac:dyDescent="0.3">
      <c r="B10" t="s">
        <v>72</v>
      </c>
      <c r="C10">
        <f>--ISNUMBER(IFERROR(SEARCH('PG Account Finder'!$B$4,B10,1),""))</f>
        <v>1</v>
      </c>
      <c r="D10">
        <f>IF(C10=1,COUNTIF($C$2:C10,1),"")</f>
        <v>9</v>
      </c>
      <c r="E10" t="str">
        <f>IFERROR(INDEX($B$2:$B$76,MATCH(ROWS($D$2:D10),$D$2:$D$77,0)),"")</f>
        <v>Hyginett Kft</v>
      </c>
      <c r="F10" t="s">
        <v>20</v>
      </c>
      <c r="G10" t="s">
        <v>126</v>
      </c>
    </row>
    <row r="11" spans="1:9" x14ac:dyDescent="0.3">
      <c r="B11" t="s">
        <v>203</v>
      </c>
      <c r="C11">
        <f>--ISNUMBER(IFERROR(SEARCH('PG Account Finder'!$B$4,B11,1),""))</f>
        <v>1</v>
      </c>
      <c r="D11">
        <f>IF(C11=1,COUNTIF($C$2:C11,1),"")</f>
        <v>10</v>
      </c>
      <c r="E11" t="str">
        <f>IFERROR(INDEX($B$2:$B$76,MATCH(ROWS($D$2:D11),$D$2:$D$77,0)),"")</f>
        <v>Laboratorios Vicks SL</v>
      </c>
      <c r="F11" t="s">
        <v>314</v>
      </c>
      <c r="G11" t="s">
        <v>131</v>
      </c>
    </row>
    <row r="12" spans="1:9" x14ac:dyDescent="0.3">
      <c r="B12" t="s">
        <v>390</v>
      </c>
      <c r="C12">
        <f>--ISNUMBER(IFERROR(SEARCH('PG Account Finder'!$B$4,B12,1),""))</f>
        <v>1</v>
      </c>
      <c r="D12">
        <f>IF(C12=1,COUNTIF($C$2:C12,1),"")</f>
        <v>11</v>
      </c>
      <c r="E12" t="str">
        <f>IFERROR(INDEX($B$2:$B$76,MATCH(ROWS($D$2:D12),$D$2:$D$77,0)),"")</f>
        <v>Olay  LLC</v>
      </c>
      <c r="F12" t="s">
        <v>21</v>
      </c>
      <c r="G12" t="s">
        <v>179</v>
      </c>
    </row>
    <row r="13" spans="1:9" x14ac:dyDescent="0.3">
      <c r="B13" t="s">
        <v>347</v>
      </c>
      <c r="C13">
        <f>--ISNUMBER(IFERROR(SEARCH('PG Account Finder'!$B$4,B13,1),""))</f>
        <v>1</v>
      </c>
      <c r="D13">
        <f>IF(C13=1,COUNTIF($C$2:C13,1),"")</f>
        <v>12</v>
      </c>
      <c r="E13" t="str">
        <f>IFERROR(INDEX($B$2:$B$76,MATCH(ROWS($D$2:D13),$D$2:$D$77,0)),"")</f>
        <v>Olay LLC</v>
      </c>
      <c r="F13" t="s">
        <v>22</v>
      </c>
      <c r="G13" t="s">
        <v>132</v>
      </c>
    </row>
    <row r="14" spans="1:9" x14ac:dyDescent="0.3">
      <c r="B14" t="s">
        <v>383</v>
      </c>
      <c r="C14">
        <f>--ISNUMBER(IFERROR(SEARCH('PG Account Finder'!$B$4,B14,1),""))</f>
        <v>1</v>
      </c>
      <c r="D14">
        <f>IF(C14=1,COUNTIF($C$2:C14,1),"")</f>
        <v>13</v>
      </c>
      <c r="E14" t="str">
        <f>IFERROR(INDEX($B$2:$B$76,MATCH(ROWS($D$2:D14),$D$2:$D$77,0)),"")</f>
        <v>ORAL-B LABORATORIES G.P.</v>
      </c>
      <c r="F14" t="s">
        <v>23</v>
      </c>
      <c r="G14" t="s">
        <v>133</v>
      </c>
    </row>
    <row r="15" spans="1:9" x14ac:dyDescent="0.3">
      <c r="B15" t="s">
        <v>299</v>
      </c>
      <c r="C15">
        <f>--ISNUMBER(IFERROR(SEARCH('PG Account Finder'!$B$4,B15,1),""))</f>
        <v>1</v>
      </c>
      <c r="D15">
        <f>IF(C15=1,COUNTIF($C$2:C15,1),"")</f>
        <v>14</v>
      </c>
      <c r="E15" t="str">
        <f>IFERROR(INDEX($B$2:$B$76,MATCH(ROWS($D$2:D15),$D$2:$D$77,0)),"")</f>
        <v>P&amp;G HONG KONG LTD</v>
      </c>
      <c r="F15" t="s">
        <v>327</v>
      </c>
    </row>
    <row r="16" spans="1:9" x14ac:dyDescent="0.3">
      <c r="B16" t="s">
        <v>335</v>
      </c>
      <c r="C16">
        <f>--ISNUMBER(IFERROR(SEARCH('PG Account Finder'!$B$4,B16,1),""))</f>
        <v>1</v>
      </c>
      <c r="D16">
        <f>IF(C16=1,COUNTIF($C$2:C16,1),"")</f>
        <v>15</v>
      </c>
      <c r="E16" t="str">
        <f>IFERROR(INDEX($B$2:$B$76,MATCH(ROWS($D$2:D16),$D$2:$D$77,0)),"")</f>
        <v>P&amp;G Manufacturing Co.</v>
      </c>
    </row>
    <row r="17" spans="2:5" x14ac:dyDescent="0.3">
      <c r="B17" t="s">
        <v>324</v>
      </c>
      <c r="C17">
        <f>--ISNUMBER(IFERROR(SEARCH('PG Account Finder'!$B$4,B17,1),""))</f>
        <v>1</v>
      </c>
      <c r="D17">
        <f>IF(C17=1,COUNTIF($C$2:C17,1),"")</f>
        <v>16</v>
      </c>
      <c r="E17" t="str">
        <f>IFERROR(INDEX($B$2:$B$76,MATCH(ROWS($D$2:D17),$D$2:$D$77,0)),"")</f>
        <v>P&amp;G Northeast Asia Pte Ltd</v>
      </c>
    </row>
    <row r="18" spans="2:5" x14ac:dyDescent="0.3">
      <c r="B18" t="s">
        <v>343</v>
      </c>
      <c r="C18">
        <f>--ISNUMBER(IFERROR(SEARCH('PG Account Finder'!$B$4,B18,1),""))</f>
        <v>1</v>
      </c>
      <c r="D18">
        <f>IF(C18=1,COUNTIF($C$2:C18,1),"")</f>
        <v>17</v>
      </c>
      <c r="E18" t="str">
        <f>IFERROR(INDEX($B$2:$B$76,MATCH(ROWS($D$2:D18),$D$2:$D$77,0)),"")</f>
        <v>P&amp;G Paper Products Co</v>
      </c>
    </row>
    <row r="19" spans="2:5" x14ac:dyDescent="0.3">
      <c r="B19" t="s">
        <v>206</v>
      </c>
      <c r="C19">
        <f>--ISNUMBER(IFERROR(SEARCH('PG Account Finder'!$B$4,B19,1),""))</f>
        <v>1</v>
      </c>
      <c r="D19">
        <f>IF(C19=1,COUNTIF($C$2:C19,1),"")</f>
        <v>18</v>
      </c>
      <c r="E19" t="str">
        <f>IFERROR(INDEX($B$2:$B$76,MATCH(ROWS($D$2:D19),$D$2:$D$77,0)),"")</f>
        <v>P&amp;G Prestige Service GmbH</v>
      </c>
    </row>
    <row r="20" spans="2:5" x14ac:dyDescent="0.3">
      <c r="B20" t="s">
        <v>248</v>
      </c>
      <c r="C20">
        <f>--ISNUMBER(IFERROR(SEARCH('PG Account Finder'!$B$4,B20,1),""))</f>
        <v>1</v>
      </c>
      <c r="D20">
        <f>IF(C20=1,COUNTIF($C$2:C20,1),"")</f>
        <v>19</v>
      </c>
      <c r="E20" t="str">
        <f>IFERROR(INDEX($B$2:$B$76,MATCH(ROWS($D$2:D20),$D$2:$D$77,0)),"")</f>
        <v>PGT Healthcare LLP</v>
      </c>
    </row>
    <row r="21" spans="2:5" x14ac:dyDescent="0.3">
      <c r="B21" t="s">
        <v>52</v>
      </c>
      <c r="C21">
        <f>--ISNUMBER(IFERROR(SEARCH('PG Account Finder'!$B$4,B21,1),""))</f>
        <v>1</v>
      </c>
      <c r="D21">
        <f>IF(C21=1,COUNTIF($C$2:C21,1),"")</f>
        <v>20</v>
      </c>
      <c r="E21" t="str">
        <f>IFERROR(INDEX($B$2:$B$76,MATCH(ROWS($D$2:D21),$D$2:$D$77,0)),"")</f>
        <v>Procter &amp; Gamble – Rakona s.r.o.</v>
      </c>
    </row>
    <row r="22" spans="2:5" x14ac:dyDescent="0.3">
      <c r="B22" t="s">
        <v>304</v>
      </c>
      <c r="C22">
        <f>--ISNUMBER(IFERROR(SEARCH('PG Account Finder'!$B$4,B22,1),""))</f>
        <v>1</v>
      </c>
      <c r="D22">
        <f>IF(C22=1,COUNTIF($C$2:C22,1),"")</f>
        <v>21</v>
      </c>
      <c r="E22" t="str">
        <f>IFERROR(INDEX($B$2:$B$76,MATCH(ROWS($D$2:D22),$D$2:$D$77,0)),"")</f>
        <v xml:space="preserve">Procter &amp; Gamble (Malaysia) Sdn. Bhd. </v>
      </c>
    </row>
    <row r="23" spans="2:5" x14ac:dyDescent="0.3">
      <c r="B23" t="s">
        <v>211</v>
      </c>
      <c r="C23">
        <f>--ISNUMBER(IFERROR(SEARCH('PG Account Finder'!$B$4,B23,1),""))</f>
        <v>1</v>
      </c>
      <c r="D23">
        <f>IF(C23=1,COUNTIF($C$2:C23,1),"")</f>
        <v>22</v>
      </c>
      <c r="E23" t="str">
        <f>IFERROR(INDEX($B$2:$B$76,MATCH(ROWS($D$2:D23),$D$2:$D$77,0)),"")</f>
        <v xml:space="preserve">Procter &amp; Gamble Acquisition GmbH </v>
      </c>
    </row>
    <row r="24" spans="2:5" x14ac:dyDescent="0.3">
      <c r="B24" t="s">
        <v>157</v>
      </c>
      <c r="C24">
        <f>--ISNUMBER(IFERROR(SEARCH('PG Account Finder'!$B$4,B24,1),""))</f>
        <v>1</v>
      </c>
      <c r="D24">
        <f>IF(C24=1,COUNTIF($C$2:C24,1),"")</f>
        <v>23</v>
      </c>
      <c r="E24" t="str">
        <f>IFERROR(INDEX($B$2:$B$76,MATCH(ROWS($D$2:D24),$D$2:$D$77,0)),"")</f>
        <v>Procter &amp; Gamble Blois SAS</v>
      </c>
    </row>
    <row r="25" spans="2:5" x14ac:dyDescent="0.3">
      <c r="B25" t="s">
        <v>287</v>
      </c>
      <c r="C25">
        <f>--ISNUMBER(IFERROR(SEARCH('PG Account Finder'!$B$4,B25,1),""))</f>
        <v>1</v>
      </c>
      <c r="D25">
        <f>IF(C25=1,COUNTIF($C$2:C25,1),"")</f>
        <v>24</v>
      </c>
      <c r="E25" t="str">
        <f>IFERROR(INDEX($B$2:$B$76,MATCH(ROWS($D$2:D25),$D$2:$D$77,0)),"")</f>
        <v>Procter &amp; Gamble Company</v>
      </c>
    </row>
    <row r="26" spans="2:5" x14ac:dyDescent="0.3">
      <c r="B26" t="s">
        <v>95</v>
      </c>
      <c r="C26">
        <f>--ISNUMBER(IFERROR(SEARCH('PG Account Finder'!$B$4,B26,1),""))</f>
        <v>1</v>
      </c>
      <c r="D26">
        <f>IF(C26=1,COUNTIF($C$2:C26,1),"")</f>
        <v>25</v>
      </c>
      <c r="E26" t="str">
        <f>IFERROR(INDEX($B$2:$B$76,MATCH(ROWS($D$2:D26),$D$2:$D$77,0)),"")</f>
        <v>Procter &amp; Gamble Distribution Company Europe BVBA</v>
      </c>
    </row>
    <row r="27" spans="2:5" x14ac:dyDescent="0.3">
      <c r="B27" t="s">
        <v>161</v>
      </c>
      <c r="C27">
        <f>--ISNUMBER(IFERROR(SEARCH('PG Account Finder'!$B$4,B27,1),""))</f>
        <v>1</v>
      </c>
      <c r="D27">
        <f>IF(C27=1,COUNTIF($C$2:C27,1),"")</f>
        <v>26</v>
      </c>
      <c r="E27" t="str">
        <f>IFERROR(INDEX($B$2:$B$76,MATCH(ROWS($D$2:D27),$D$2:$D$77,0)),"")</f>
        <v>Procter &amp; Gamble España SA</v>
      </c>
    </row>
    <row r="28" spans="2:5" x14ac:dyDescent="0.3">
      <c r="B28" t="s">
        <v>154</v>
      </c>
      <c r="C28">
        <f>--ISNUMBER(IFERROR(SEARCH('PG Account Finder'!$B$4,B28,1),""))</f>
        <v>1</v>
      </c>
      <c r="D28">
        <f>IF(C28=1,COUNTIF($C$2:C28,1),"")</f>
        <v>27</v>
      </c>
      <c r="E28" t="str">
        <f>IFERROR(INDEX($B$2:$B$76,MATCH(ROWS($D$2:D28),$D$2:$D$77,0)),"")</f>
        <v>Procter &amp; Gamble Europe SA</v>
      </c>
    </row>
    <row r="29" spans="2:5" x14ac:dyDescent="0.3">
      <c r="B29" t="s">
        <v>313</v>
      </c>
      <c r="C29">
        <f>--ISNUMBER(IFERROR(SEARCH('PG Account Finder'!$B$4,B29,1),""))</f>
        <v>1</v>
      </c>
      <c r="D29">
        <f>IF(C29=1,COUNTIF($C$2:C29,1),"")</f>
        <v>28</v>
      </c>
      <c r="E29" t="str">
        <f>IFERROR(INDEX($B$2:$B$76,MATCH(ROWS($D$2:D29),$D$2:$D$77,0)),"")</f>
        <v>Procter &amp; Gamble Europe SA Singapore Branch</v>
      </c>
    </row>
    <row r="30" spans="2:5" x14ac:dyDescent="0.3">
      <c r="B30" t="s">
        <v>371</v>
      </c>
      <c r="C30">
        <f>--ISNUMBER(IFERROR(SEARCH('PG Account Finder'!$B$4,B30,1),""))</f>
        <v>1</v>
      </c>
      <c r="D30">
        <f>IF(C30=1,COUNTIF($C$2:C30,1),"")</f>
        <v>29</v>
      </c>
      <c r="E30" t="str">
        <f>IFERROR(INDEX($B$2:$B$76,MATCH(ROWS($D$2:D30),$D$2:$D$77,0)),"")</f>
        <v>PROCTER &amp; GAMBLE FAR EAST, INC.</v>
      </c>
    </row>
    <row r="31" spans="2:5" x14ac:dyDescent="0.3">
      <c r="B31" t="s">
        <v>99</v>
      </c>
      <c r="C31">
        <f>--ISNUMBER(IFERROR(SEARCH('PG Account Finder'!$B$4,B31,1),""))</f>
        <v>1</v>
      </c>
      <c r="D31">
        <f>IF(C31=1,COUNTIF($C$2:C31,1),"")</f>
        <v>30</v>
      </c>
      <c r="E31" t="str">
        <f>IFERROR(INDEX($B$2:$B$76,MATCH(ROWS($D$2:D31),$D$2:$D$77,0)),"")</f>
        <v>Procter &amp; Gamble France SAS</v>
      </c>
    </row>
    <row r="32" spans="2:5" x14ac:dyDescent="0.3">
      <c r="B32" t="s">
        <v>200</v>
      </c>
      <c r="C32">
        <f>--ISNUMBER(IFERROR(SEARCH('PG Account Finder'!$B$4,B32,1),""))</f>
        <v>1</v>
      </c>
      <c r="D32">
        <f>IF(C32=1,COUNTIF($C$2:C32,1),"")</f>
        <v>31</v>
      </c>
      <c r="E32" t="str">
        <f>IFERROR(INDEX($B$2:$B$76,MATCH(ROWS($D$2:D32),$D$2:$D$77,0)),"")</f>
        <v>Procter &amp; Gamble Germany GmbH</v>
      </c>
    </row>
    <row r="33" spans="2:5" x14ac:dyDescent="0.3">
      <c r="B33" t="s">
        <v>188</v>
      </c>
      <c r="C33">
        <f>--ISNUMBER(IFERROR(SEARCH('PG Account Finder'!$B$4,B33,1),""))</f>
        <v>1</v>
      </c>
      <c r="D33">
        <f>IF(C33=1,COUNTIF($C$2:C33,1),"")</f>
        <v>32</v>
      </c>
      <c r="E33" t="str">
        <f>IFERROR(INDEX($B$2:$B$76,MATCH(ROWS($D$2:D33),$D$2:$D$77,0)),"")</f>
        <v>Procter &amp; Gamble Germany GmbH &amp; Co Operations OHG</v>
      </c>
    </row>
    <row r="34" spans="2:5" x14ac:dyDescent="0.3">
      <c r="B34" t="s">
        <v>68</v>
      </c>
      <c r="C34">
        <f>--ISNUMBER(IFERROR(SEARCH('PG Account Finder'!$B$4,B34,1),""))</f>
        <v>1</v>
      </c>
      <c r="D34">
        <f>IF(C34=1,COUNTIF($C$2:C34,1),"")</f>
        <v>33</v>
      </c>
      <c r="E34" t="str">
        <f>IFERROR(INDEX($B$2:$B$76,MATCH(ROWS($D$2:D34),$D$2:$D$77,0)),"")</f>
        <v>Procter &amp; Gamble GmbH</v>
      </c>
    </row>
    <row r="35" spans="2:5" x14ac:dyDescent="0.3">
      <c r="B35" t="s">
        <v>236</v>
      </c>
      <c r="C35">
        <f>--ISNUMBER(IFERROR(SEARCH('PG Account Finder'!$B$4,B35,1),""))</f>
        <v>1</v>
      </c>
      <c r="D35">
        <f>IF(C35=1,COUNTIF($C$2:C35,1),"")</f>
        <v>34</v>
      </c>
      <c r="E35" t="str">
        <f>IFERROR(INDEX($B$2:$B$76,MATCH(ROWS($D$2:D35),$D$2:$D$77,0)),"")</f>
        <v>Procter &amp; Gamble Grundstucks und Vermogensverwaltungs GmbH &amp; Co. KG</v>
      </c>
    </row>
    <row r="36" spans="2:5" x14ac:dyDescent="0.3">
      <c r="B36" t="s">
        <v>380</v>
      </c>
      <c r="C36">
        <f>--ISNUMBER(IFERROR(SEARCH('PG Account Finder'!$B$4,B36,1),""))</f>
        <v>1</v>
      </c>
      <c r="D36">
        <f>IF(C36=1,COUNTIF($C$2:C36,1),"")</f>
        <v>35</v>
      </c>
      <c r="E36" t="str">
        <f>IFERROR(INDEX($B$2:$B$76,MATCH(ROWS($D$2:D36),$D$2:$D$77,0)),"")</f>
        <v>PROCTER &amp; GAMBLE HAIR CARE LLC</v>
      </c>
    </row>
    <row r="37" spans="2:5" x14ac:dyDescent="0.3">
      <c r="B37" t="s">
        <v>59</v>
      </c>
      <c r="C37">
        <f>--ISNUMBER(IFERROR(SEARCH('PG Account Finder'!$B$4,B37,1),""))</f>
        <v>1</v>
      </c>
      <c r="D37">
        <f>IF(C37=1,COUNTIF($C$2:C37,1),"")</f>
        <v>36</v>
      </c>
      <c r="E37" t="str">
        <f>IFERROR(INDEX($B$2:$B$76,MATCH(ROWS($D$2:D37),$D$2:$D$77,0)),"")</f>
        <v>Procter &amp; Gamble Holding France SAS</v>
      </c>
    </row>
    <row r="38" spans="2:5" x14ac:dyDescent="0.3">
      <c r="B38" t="s">
        <v>64</v>
      </c>
      <c r="C38">
        <f>--ISNUMBER(IFERROR(SEARCH('PG Account Finder'!$B$4,B38,1),""))</f>
        <v>1</v>
      </c>
      <c r="D38">
        <f>IF(C38=1,COUNTIF($C$2:C38,1),"")</f>
        <v>37</v>
      </c>
      <c r="E38" t="str">
        <f>IFERROR(INDEX($B$2:$B$76,MATCH(ROWS($D$2:D38),$D$2:$D$77,0)),"")</f>
        <v>Procter &amp; Gamble Holding GmbH</v>
      </c>
    </row>
    <row r="39" spans="2:5" x14ac:dyDescent="0.3">
      <c r="B39" t="s">
        <v>292</v>
      </c>
      <c r="C39">
        <f>--ISNUMBER(IFERROR(SEARCH('PG Account Finder'!$B$4,B39,1),""))</f>
        <v>1</v>
      </c>
      <c r="D39">
        <f>IF(C39=1,COUNTIF($C$2:C39,1),"")</f>
        <v>38</v>
      </c>
      <c r="E39" t="str">
        <f>IFERROR(INDEX($B$2:$B$76,MATCH(ROWS($D$2:D39),$D$2:$D$77,0)),"")</f>
        <v>Procter &amp; Gamble Inc</v>
      </c>
    </row>
    <row r="40" spans="2:5" x14ac:dyDescent="0.3">
      <c r="B40" t="s">
        <v>296</v>
      </c>
      <c r="C40">
        <f>--ISNUMBER(IFERROR(SEARCH('PG Account Finder'!$B$4,B40,1),""))</f>
        <v>1</v>
      </c>
      <c r="D40">
        <f>IF(C40=1,COUNTIF($C$2:C40,1),"")</f>
        <v>39</v>
      </c>
      <c r="E40" t="str">
        <f>IFERROR(INDEX($B$2:$B$76,MATCH(ROWS($D$2:D40),$D$2:$D$77,0)),"")</f>
        <v>Procter &amp; Gamble Inc.  - Wella Division</v>
      </c>
    </row>
    <row r="41" spans="2:5" x14ac:dyDescent="0.3">
      <c r="B41" t="s">
        <v>9</v>
      </c>
      <c r="C41">
        <f>--ISNUMBER(IFERROR(SEARCH('PG Account Finder'!$B$4,B41,1),""))</f>
        <v>1</v>
      </c>
      <c r="D41">
        <f>IF(C41=1,COUNTIF($C$2:C41,1),"")</f>
        <v>40</v>
      </c>
      <c r="E41" t="str">
        <f>IFERROR(INDEX($B$2:$B$76,MATCH(ROWS($D$2:D41),$D$2:$D$77,0)),"")</f>
        <v>Procter &amp; Gamble International Operations SA</v>
      </c>
    </row>
    <row r="42" spans="2:5" x14ac:dyDescent="0.3">
      <c r="B42" t="s">
        <v>318</v>
      </c>
      <c r="C42">
        <f>--ISNUMBER(IFERROR(SEARCH('PG Account Finder'!$B$4,B42,1),""))</f>
        <v>1</v>
      </c>
      <c r="D42">
        <f>IF(C42=1,COUNTIF($C$2:C42,1),"")</f>
        <v>41</v>
      </c>
      <c r="E42" t="str">
        <f>IFERROR(INDEX($B$2:$B$76,MATCH(ROWS($D$2:D42),$D$2:$D$77,0)),"")</f>
        <v>Procter &amp; Gamble International Operations SA Singapore Branch</v>
      </c>
    </row>
    <row r="43" spans="2:5" x14ac:dyDescent="0.3">
      <c r="B43" t="s">
        <v>219</v>
      </c>
      <c r="C43">
        <f>--ISNUMBER(IFERROR(SEARCH('PG Account Finder'!$B$4,B43,1),""))</f>
        <v>1</v>
      </c>
      <c r="D43">
        <f>IF(C43=1,COUNTIF($C$2:C43,1),"")</f>
        <v>42</v>
      </c>
      <c r="E43" t="str">
        <f>IFERROR(INDEX($B$2:$B$76,MATCH(ROWS($D$2:D43),$D$2:$D$77,0)),"")</f>
        <v>Procter &amp; Gamble Investment GmbH</v>
      </c>
    </row>
    <row r="44" spans="2:5" x14ac:dyDescent="0.3">
      <c r="B44" t="s">
        <v>76</v>
      </c>
      <c r="C44">
        <f>--ISNUMBER(IFERROR(SEARCH('PG Account Finder'!$B$4,B44,1),""))</f>
        <v>1</v>
      </c>
      <c r="D44">
        <f>IF(C44=1,COUNTIF($C$2:C44,1),"")</f>
        <v>43</v>
      </c>
      <c r="E44" t="str">
        <f>IFERROR(INDEX($B$2:$B$76,MATCH(ROWS($D$2:D44),$D$2:$D$77,0)),"")</f>
        <v>Procter &amp; Gamble Magyarország Nagykereskedelmi Kkt.</v>
      </c>
    </row>
    <row r="45" spans="2:5" x14ac:dyDescent="0.3">
      <c r="B45" t="s">
        <v>259</v>
      </c>
      <c r="C45">
        <f>--ISNUMBER(IFERROR(SEARCH('PG Account Finder'!$B$4,B45,1),""))</f>
        <v>1</v>
      </c>
      <c r="D45">
        <f>IF(C45=1,COUNTIF($C$2:C45,1),"")</f>
        <v>44</v>
      </c>
      <c r="E45" t="str">
        <f>IFERROR(INDEX($B$2:$B$76,MATCH(ROWS($D$2:D45),$D$2:$D$77,0)),"")</f>
        <v>Procter &amp; Gamble Manufacturing Belgium NV</v>
      </c>
    </row>
    <row r="46" spans="2:5" x14ac:dyDescent="0.3">
      <c r="B46" t="s">
        <v>222</v>
      </c>
      <c r="C46">
        <f>--ISNUMBER(IFERROR(SEARCH('PG Account Finder'!$B$4,B46,1),""))</f>
        <v>1</v>
      </c>
      <c r="D46">
        <f>IF(C46=1,COUNTIF($C$2:C46,1),"")</f>
        <v>45</v>
      </c>
      <c r="E46" t="str">
        <f>IFERROR(INDEX($B$2:$B$76,MATCH(ROWS($D$2:D46),$D$2:$D$77,0)),"")</f>
        <v>Procter &amp; Gamble Manufacturing Berlin GmbH</v>
      </c>
    </row>
    <row r="47" spans="2:5" x14ac:dyDescent="0.3">
      <c r="B47" t="s">
        <v>106</v>
      </c>
      <c r="C47">
        <f>--ISNUMBER(IFERROR(SEARCH('PG Account Finder'!$B$4,B47,1),""))</f>
        <v>1</v>
      </c>
      <c r="D47">
        <f>IF(C47=1,COUNTIF($C$2:C47,1),"")</f>
        <v>46</v>
      </c>
      <c r="E47" t="str">
        <f>IFERROR(INDEX($B$2:$B$76,MATCH(ROWS($D$2:D47),$D$2:$D$77,0)),"")</f>
        <v>Procter &amp; Gamble Manufacturing GmbH</v>
      </c>
    </row>
    <row r="48" spans="2:5" x14ac:dyDescent="0.3">
      <c r="B48" t="s">
        <v>80</v>
      </c>
      <c r="C48">
        <f>--ISNUMBER(IFERROR(SEARCH('PG Account Finder'!$B$4,B48,1),""))</f>
        <v>1</v>
      </c>
      <c r="D48">
        <f>IF(C48=1,COUNTIF($C$2:C48,1),"")</f>
        <v>47</v>
      </c>
      <c r="E48" t="str">
        <f>IFERROR(INDEX($B$2:$B$76,MATCH(ROWS($D$2:D48),$D$2:$D$77,0)),"")</f>
        <v>Procter &amp; Gamble Mataró SL</v>
      </c>
    </row>
    <row r="49" spans="2:5" x14ac:dyDescent="0.3">
      <c r="B49" t="s">
        <v>91</v>
      </c>
      <c r="C49">
        <f>--ISNUMBER(IFERROR(SEARCH('PG Account Finder'!$B$4,B49,1),""))</f>
        <v>1</v>
      </c>
      <c r="D49">
        <f>IF(C49=1,COUNTIF($C$2:C49,1),"")</f>
        <v>48</v>
      </c>
      <c r="E49" t="str">
        <f>IFERROR(INDEX($B$2:$B$76,MATCH(ROWS($D$2:D49),$D$2:$D$77,0)),"")</f>
        <v>Procter &amp; Gamble Nederland BV</v>
      </c>
    </row>
    <row r="50" spans="2:5" x14ac:dyDescent="0.3">
      <c r="B50" t="s">
        <v>184</v>
      </c>
      <c r="C50">
        <f>--ISNUMBER(IFERROR(SEARCH('PG Account Finder'!$B$4,B50,1),""))</f>
        <v>1</v>
      </c>
      <c r="D50">
        <f>IF(C50=1,COUNTIF($C$2:C50,1),"")</f>
        <v>49</v>
      </c>
      <c r="E50" t="str">
        <f>IFERROR(INDEX($B$2:$B$76,MATCH(ROWS($D$2:D50),$D$2:$D$77,0)),"")</f>
        <v>Procter &amp; Gamble Netherlands Services BV</v>
      </c>
    </row>
    <row r="51" spans="2:5" x14ac:dyDescent="0.3">
      <c r="B51" t="s">
        <v>56</v>
      </c>
      <c r="C51">
        <f>--ISNUMBER(IFERROR(SEARCH('PG Account Finder'!$B$4,B51,1),""))</f>
        <v>1</v>
      </c>
      <c r="D51">
        <f>IF(C51=1,COUNTIF($C$2:C51,1),"")</f>
        <v>50</v>
      </c>
      <c r="E51" t="str">
        <f>IFERROR(INDEX($B$2:$B$76,MATCH(ROWS($D$2:D51),$D$2:$D$77,0)),"")</f>
        <v>Procter &amp; Gamble Pharmaceuticals France SAS</v>
      </c>
    </row>
    <row r="52" spans="2:5" x14ac:dyDescent="0.3">
      <c r="B52" t="s">
        <v>138</v>
      </c>
      <c r="C52">
        <f>--ISNUMBER(IFERROR(SEARCH('PG Account Finder'!$B$4,B52,1),""))</f>
        <v>1</v>
      </c>
      <c r="D52">
        <f>IF(C52=1,COUNTIF($C$2:C52,1),"")</f>
        <v>51</v>
      </c>
      <c r="E52" t="str">
        <f>IFERROR(INDEX($B$2:$B$76,MATCH(ROWS($D$2:D52),$D$2:$D$77,0)),"")</f>
        <v>Procter &amp; Gamble Product Supply UK Limited</v>
      </c>
    </row>
    <row r="53" spans="2:5" x14ac:dyDescent="0.3">
      <c r="B53" t="s">
        <v>355</v>
      </c>
      <c r="C53">
        <f>--ISNUMBER(IFERROR(SEARCH('PG Account Finder'!$B$4,B53,1),""))</f>
        <v>1</v>
      </c>
      <c r="D53">
        <f>IF(C53=1,COUNTIF($C$2:C53,1),"")</f>
        <v>52</v>
      </c>
      <c r="E53" t="str">
        <f>IFERROR(INDEX($B$2:$B$76,MATCH(ROWS($D$2:D53),$D$2:$D$77,0)),"")</f>
        <v>PROCTER &amp; GAMBLE PRODUCTIONS, INC.</v>
      </c>
    </row>
    <row r="54" spans="2:5" x14ac:dyDescent="0.3">
      <c r="B54" t="s">
        <v>368</v>
      </c>
      <c r="C54">
        <f>--ISNUMBER(IFERROR(SEARCH('PG Account Finder'!$B$4,B54,1),""))</f>
        <v>1</v>
      </c>
      <c r="D54">
        <f>IF(C54=1,COUNTIF($C$2:C54,1),"")</f>
        <v>53</v>
      </c>
      <c r="E54" t="str">
        <f>IFERROR(INDEX($B$2:$B$76,MATCH(ROWS($D$2:D54),$D$2:$D$77,0)),"")</f>
        <v>PROCTER &amp; GAMBLE RHD, INC.</v>
      </c>
    </row>
    <row r="55" spans="2:5" x14ac:dyDescent="0.3">
      <c r="B55" t="s">
        <v>135</v>
      </c>
      <c r="C55">
        <f>--ISNUMBER(IFERROR(SEARCH('PG Account Finder'!$B$4,B55,1),""))</f>
        <v>1</v>
      </c>
      <c r="D55">
        <f>IF(C55=1,COUNTIF($C$2:C55,1),"")</f>
        <v>54</v>
      </c>
      <c r="E55" t="str">
        <f>IFERROR(INDEX($B$2:$B$76,MATCH(ROWS($D$2:D55),$D$2:$D$77,0)),"")</f>
        <v>Procter &amp; Gamble Service GmbH</v>
      </c>
    </row>
    <row r="56" spans="2:5" x14ac:dyDescent="0.3">
      <c r="B56" t="s">
        <v>164</v>
      </c>
      <c r="C56">
        <f>--ISNUMBER(IFERROR(SEARCH('PG Account Finder'!$B$4,B56,1),""))</f>
        <v>1</v>
      </c>
      <c r="D56">
        <f>IF(C56=1,COUNTIF($C$2:C56,1),"")</f>
        <v>55</v>
      </c>
      <c r="E56" t="str">
        <f>IFERROR(INDEX($B$2:$B$76,MATCH(ROWS($D$2:D56),$D$2:$D$77,0)),"")</f>
        <v>Procter &amp; Gamble Services (Switzerland) SA</v>
      </c>
    </row>
    <row r="57" spans="2:5" x14ac:dyDescent="0.3">
      <c r="B57" t="s">
        <v>256</v>
      </c>
      <c r="C57">
        <f>--ISNUMBER(IFERROR(SEARCH('PG Account Finder'!$B$4,B57,1),""))</f>
        <v>1</v>
      </c>
      <c r="D57">
        <f>IF(C57=1,COUNTIF($C$2:C57,1),"")</f>
        <v>56</v>
      </c>
      <c r="E57" t="str">
        <f>IFERROR(INDEX($B$2:$B$76,MATCH(ROWS($D$2:D57),$D$2:$D$77,0)),"")</f>
        <v>Procter &amp; Gamble Services Company NV</v>
      </c>
    </row>
    <row r="58" spans="2:5" x14ac:dyDescent="0.3">
      <c r="B58" t="s">
        <v>320</v>
      </c>
      <c r="C58">
        <f>--ISNUMBER(IFERROR(SEARCH('PG Account Finder'!$B$4,B58,1),""))</f>
        <v>1</v>
      </c>
      <c r="D58">
        <f>IF(C58=1,COUNTIF($C$2:C58,1),"")</f>
        <v>57</v>
      </c>
      <c r="E58" t="str">
        <f>IFERROR(INDEX($B$2:$B$76,MATCH(ROWS($D$2:D58),$D$2:$D$77,0)),"")</f>
        <v>Procter &amp; Gamble Singapore Pte Ltd</v>
      </c>
    </row>
    <row r="59" spans="2:5" x14ac:dyDescent="0.3">
      <c r="B59" t="s">
        <v>84</v>
      </c>
      <c r="C59">
        <f>--ISNUMBER(IFERROR(SEARCH('PG Account Finder'!$B$4,B59,1),""))</f>
        <v>1</v>
      </c>
      <c r="D59">
        <f>IF(C59=1,COUNTIF($C$2:C59,1),"")</f>
        <v>58</v>
      </c>
      <c r="E59" t="str">
        <f>IFERROR(INDEX($B$2:$B$76,MATCH(ROWS($D$2:D59),$D$2:$D$77,0)),"")</f>
        <v>Procter &amp; Gamble Switzerland SARL</v>
      </c>
    </row>
    <row r="60" spans="2:5" x14ac:dyDescent="0.3">
      <c r="B60" t="s">
        <v>150</v>
      </c>
      <c r="C60">
        <f>--ISNUMBER(IFERROR(SEARCH('PG Account Finder'!$B$4,B60,1),""))</f>
        <v>1</v>
      </c>
      <c r="D60">
        <f>IF(C60=1,COUNTIF($C$2:C60,1),"")</f>
        <v>59</v>
      </c>
      <c r="E60" t="str">
        <f>IFERROR(INDEX($B$2:$B$76,MATCH(ROWS($D$2:D60),$D$2:$D$77,0)),"")</f>
        <v>Procter &amp; Gamble Technical Centres Limited</v>
      </c>
    </row>
    <row r="61" spans="2:5" x14ac:dyDescent="0.3">
      <c r="B61" t="s">
        <v>142</v>
      </c>
      <c r="C61">
        <f>--ISNUMBER(IFERROR(SEARCH('PG Account Finder'!$B$4,B61,1),""))</f>
        <v>1</v>
      </c>
      <c r="D61">
        <f>IF(C61=1,COUNTIF($C$2:C61,1),"")</f>
        <v>60</v>
      </c>
      <c r="E61" t="str">
        <f>IFERROR(INDEX($B$2:$B$76,MATCH(ROWS($D$2:D61),$D$2:$D$77,0)),"")</f>
        <v>Procter &amp; Gamble UK</v>
      </c>
    </row>
    <row r="62" spans="2:5" x14ac:dyDescent="0.3">
      <c r="B62" t="s">
        <v>215</v>
      </c>
      <c r="C62">
        <f>--ISNUMBER(IFERROR(SEARCH('PG Account Finder'!$B$4,B62,1),""))</f>
        <v>1</v>
      </c>
      <c r="D62">
        <f>IF(C62=1,COUNTIF($C$2:C62,1),"")</f>
        <v>61</v>
      </c>
      <c r="E62" t="str">
        <f>IFERROR(INDEX($B$2:$B$76,MATCH(ROWS($D$2:D62),$D$2:$D$77,0)),"")</f>
        <v>Procter &amp; Gamble Verwaltungs GmbH</v>
      </c>
    </row>
    <row r="63" spans="2:5" x14ac:dyDescent="0.3">
      <c r="B63" t="s">
        <v>102</v>
      </c>
      <c r="C63">
        <f>--ISNUMBER(IFERROR(SEARCH('PG Account Finder'!$B$4,B63,1),""))</f>
        <v>1</v>
      </c>
      <c r="D63">
        <f>IF(C63=1,COUNTIF($C$2:C63,1),"")</f>
        <v>62</v>
      </c>
      <c r="E63" t="str">
        <f>IFERROR(INDEX($B$2:$B$76,MATCH(ROWS($D$2:D63),$D$2:$D$77,0)),"")</f>
        <v xml:space="preserve">Procter and Gamble Amiens SAS  </v>
      </c>
    </row>
    <row r="64" spans="2:5" x14ac:dyDescent="0.3">
      <c r="B64" t="s">
        <v>269</v>
      </c>
      <c r="C64">
        <f>--ISNUMBER(IFERROR(SEARCH('PG Account Finder'!$B$4,B64,1),""))</f>
        <v>1</v>
      </c>
      <c r="D64">
        <f>IF(C64=1,COUNTIF($C$2:C64,1),"")</f>
        <v>63</v>
      </c>
      <c r="E64" t="str">
        <f>IFERROR(INDEX($B$2:$B$76,MATCH(ROWS($D$2:D64),$D$2:$D$77,0)),"")</f>
        <v>Procter and Gamble Czech Republic s.r.o</v>
      </c>
    </row>
    <row r="65" spans="2:5" x14ac:dyDescent="0.3">
      <c r="B65" t="s">
        <v>252</v>
      </c>
      <c r="C65">
        <f>--ISNUMBER(IFERROR(SEARCH('PG Account Finder'!$B$4,B65,1),""))</f>
        <v>1</v>
      </c>
      <c r="D65">
        <f>IF(C65=1,COUNTIF($C$2:C65,1),"")</f>
        <v>64</v>
      </c>
      <c r="E65" t="str">
        <f>IFERROR(INDEX($B$2:$B$76,MATCH(ROWS($D$2:D65),$D$2:$D$77,0)),"")</f>
        <v>Procter and Gamble Retail Services BVBA</v>
      </c>
    </row>
    <row r="66" spans="2:5" x14ac:dyDescent="0.3">
      <c r="B66" t="s">
        <v>196</v>
      </c>
      <c r="C66">
        <f>--ISNUMBER(IFERROR(SEARCH('PG Account Finder'!$B$4,B66,1),""))</f>
        <v>1</v>
      </c>
      <c r="D66">
        <f>IF(C66=1,COUNTIF($C$2:C66,1),"")</f>
        <v>65</v>
      </c>
      <c r="E66" t="str">
        <f>IFERROR(INDEX($B$2:$B$76,MATCH(ROWS($D$2:D66),$D$2:$D$77,0)),"")</f>
        <v>Procter and Gamble RSC</v>
      </c>
    </row>
    <row r="67" spans="2:5" x14ac:dyDescent="0.3">
      <c r="B67" t="s">
        <v>245</v>
      </c>
      <c r="C67">
        <f>--ISNUMBER(IFERROR(SEARCH('PG Account Finder'!$B$4,B67,1),""))</f>
        <v>1</v>
      </c>
      <c r="D67">
        <f>IF(C67=1,COUNTIF($C$2:C67,1),"")</f>
        <v>66</v>
      </c>
      <c r="E67" t="str">
        <f>IFERROR(INDEX($B$2:$B$76,MATCH(ROWS($D$2:D67),$D$2:$D$77,0)),"")</f>
        <v>SAS SPF Beauté</v>
      </c>
    </row>
    <row r="68" spans="2:5" x14ac:dyDescent="0.3">
      <c r="B68" t="s">
        <v>232</v>
      </c>
      <c r="C68">
        <f>--ISNUMBER(IFERROR(SEARCH('PG Account Finder'!$B$4,B68,1),""))</f>
        <v>1</v>
      </c>
      <c r="D68">
        <f>IF(C68=1,COUNTIF($C$2:C68,1),"")</f>
        <v>67</v>
      </c>
      <c r="E68" t="str">
        <f>IFERROR(INDEX($B$2:$B$76,MATCH(ROWS($D$2:D68),$D$2:$D$77,0)),"")</f>
        <v>SPD Development Company Ltd</v>
      </c>
    </row>
    <row r="69" spans="2:5" x14ac:dyDescent="0.3">
      <c r="B69" t="s">
        <v>230</v>
      </c>
      <c r="C69">
        <f>--ISNUMBER(IFERROR(SEARCH('PG Account Finder'!$B$4,B69,1),""))</f>
        <v>1</v>
      </c>
      <c r="D69">
        <f>IF(C69=1,COUNTIF($C$2:C69,1),"")</f>
        <v>68</v>
      </c>
      <c r="E69" t="str">
        <f>IFERROR(INDEX($B$2:$B$76,MATCH(ROWS($D$2:D69),$D$2:$D$77,0)),"")</f>
        <v>SPD Swiss Precision Diagnostics GmbH</v>
      </c>
    </row>
    <row r="70" spans="2:5" x14ac:dyDescent="0.3">
      <c r="B70" t="s">
        <v>351</v>
      </c>
      <c r="C70">
        <f>--ISNUMBER(IFERROR(SEARCH('PG Account Finder'!$B$4,B70,1),""))</f>
        <v>1</v>
      </c>
      <c r="D70">
        <f>IF(C70=1,COUNTIF($C$2:C70,1),"")</f>
        <v>69</v>
      </c>
      <c r="E70" t="str">
        <f>IFERROR(INDEX($B$2:$B$76,MATCH(ROWS($D$2:D70),$D$2:$D$77,0)),"")</f>
        <v>Tambrands, Inc.</v>
      </c>
    </row>
    <row r="71" spans="2:5" x14ac:dyDescent="0.3">
      <c r="B71" t="s">
        <v>374</v>
      </c>
      <c r="C71">
        <f>--ISNUMBER(IFERROR(SEARCH('PG Account Finder'!$B$4,B71,1),""))</f>
        <v>1</v>
      </c>
      <c r="D71">
        <f>IF(C71=1,COUNTIF($C$2:C71,1),"")</f>
        <v>70</v>
      </c>
      <c r="E71" t="str">
        <f>IFERROR(INDEX($B$2:$B$76,MATCH(ROWS($D$2:D71),$D$2:$D$77,0)),"")</f>
        <v>The Dover Wipes Company</v>
      </c>
    </row>
    <row r="72" spans="2:5" x14ac:dyDescent="0.3">
      <c r="B72" t="s">
        <v>326</v>
      </c>
      <c r="C72">
        <f>--ISNUMBER(IFERROR(SEARCH('PG Account Finder'!$B$4,B72,1),""))</f>
        <v>1</v>
      </c>
      <c r="D72">
        <f>IF(C72=1,COUNTIF($C$2:C72,1),"")</f>
        <v>71</v>
      </c>
      <c r="E72" t="str">
        <f>IFERROR(INDEX($B$2:$B$76,MATCH(ROWS($D$2:D72),$D$2:$D$77,0)),"")</f>
        <v>The Gillette Company</v>
      </c>
    </row>
    <row r="73" spans="2:5" x14ac:dyDescent="0.3">
      <c r="B73" t="s">
        <v>339</v>
      </c>
      <c r="C73">
        <f>--ISNUMBER(IFERROR(SEARCH('PG Account Finder'!$B$4,B73,1),""))</f>
        <v>1</v>
      </c>
      <c r="D73">
        <f>IF(C73=1,COUNTIF($C$2:C73,1),"")</f>
        <v>72</v>
      </c>
      <c r="E73" t="str">
        <f>IFERROR(INDEX($B$2:$B$76,MATCH(ROWS($D$2:D73),$D$2:$D$77,0)),"")</f>
        <v>The P&amp;G Distributing LLC</v>
      </c>
    </row>
    <row r="74" spans="2:5" x14ac:dyDescent="0.3">
      <c r="B74" t="s">
        <v>331</v>
      </c>
      <c r="C74">
        <f>--ISNUMBER(IFERROR(SEARCH('PG Account Finder'!$B$4,B74,1),""))</f>
        <v>1</v>
      </c>
      <c r="D74">
        <f>IF(C74=1,COUNTIF($C$2:C74,1),"")</f>
        <v>73</v>
      </c>
      <c r="E74" t="str">
        <f>IFERROR(INDEX($B$2:$B$76,MATCH(ROWS($D$2:D74),$D$2:$D$77,0)),"")</f>
        <v>THE PROCTER &amp; GAMBLE COMPANY</v>
      </c>
    </row>
    <row r="75" spans="2:5" x14ac:dyDescent="0.3">
      <c r="B75" t="s">
        <v>359</v>
      </c>
      <c r="C75">
        <f>--ISNUMBER(IFERROR(SEARCH('PG Account Finder'!$B$4,B75,1),""))</f>
        <v>1</v>
      </c>
      <c r="D75">
        <f>IF(C75=1,COUNTIF($C$2:C75,1),"")</f>
        <v>74</v>
      </c>
      <c r="E75" t="str">
        <f>IFERROR(INDEX($B$2:$B$76,MATCH(ROWS($D$2:D75),$D$2:$D$77,0)),"")</f>
        <v>THE PROCTER &amp; GAMBLE US BUSINESS SERVICES COMPANY</v>
      </c>
    </row>
    <row r="76" spans="2:5" x14ac:dyDescent="0.3">
      <c r="B76" t="s">
        <v>242</v>
      </c>
      <c r="C76">
        <f>--ISNUMBER(IFERROR(SEARCH('PG Account Finder'!$B$4,B76,1),""))</f>
        <v>1</v>
      </c>
      <c r="D76">
        <f>IF(C76=1,COUNTIF($C$2:C76,1),"")</f>
        <v>75</v>
      </c>
      <c r="E76" t="str">
        <f>IFERROR(INDEX($B$2:$B$76,MATCH(ROWS($D$2:D76),$D$2:$D$77,0)),"")</f>
        <v>Wella UK Holdings Limited</v>
      </c>
    </row>
    <row r="77" spans="2:5" x14ac:dyDescent="0.3">
      <c r="E77" t="str">
        <f>IFERROR(INDEX($B$2:$B$76,MATCH(ROWS($D$2:D77),$D$2:$D$77,0)),"")</f>
        <v/>
      </c>
    </row>
    <row r="78" spans="2:5" x14ac:dyDescent="0.3">
      <c r="E78" t="str">
        <f>IFERROR(INDEX($B$2:$B$76,MATCH(ROWS($D$2:D78),$D$2:$D$77,0)),"")</f>
        <v/>
      </c>
    </row>
  </sheetData>
  <autoFilter ref="A1:F81"/>
  <sortState ref="F2:F15">
    <sortCondition ref="F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>
    <tabColor rgb="FFFFC000"/>
  </sheetPr>
  <dimension ref="A1:L187"/>
  <sheetViews>
    <sheetView topLeftCell="D1" zoomScale="70" zoomScaleNormal="70" workbookViewId="0">
      <selection activeCell="D112" sqref="D112:K113"/>
    </sheetView>
  </sheetViews>
  <sheetFormatPr defaultColWidth="9.09765625" defaultRowHeight="14.4" x14ac:dyDescent="0.3"/>
  <cols>
    <col min="1" max="1" width="42.09765625" style="58" customWidth="1"/>
    <col min="2" max="2" width="18.09765625" style="61" customWidth="1"/>
    <col min="3" max="3" width="41.3984375" style="58" customWidth="1"/>
    <col min="4" max="4" width="36" style="61" bestFit="1" customWidth="1"/>
    <col min="5" max="5" width="26.69921875" style="68" bestFit="1" customWidth="1"/>
    <col min="6" max="6" width="17.69921875" style="61" customWidth="1"/>
    <col min="7" max="7" width="14.69921875" style="61" customWidth="1"/>
    <col min="8" max="8" width="67.296875" style="61" bestFit="1" customWidth="1"/>
    <col min="9" max="9" width="38.8984375" style="61" customWidth="1"/>
    <col min="10" max="10" width="16.69921875" style="61" customWidth="1"/>
    <col min="11" max="11" width="34" style="61" bestFit="1" customWidth="1"/>
    <col min="12" max="12" width="12" style="61" bestFit="1" customWidth="1"/>
    <col min="13" max="16384" width="9.09765625" style="61"/>
  </cols>
  <sheetData>
    <row r="1" spans="1:11" x14ac:dyDescent="0.3">
      <c r="A1" s="58" t="s">
        <v>270</v>
      </c>
      <c r="B1" s="82" t="s">
        <v>3</v>
      </c>
      <c r="C1" s="83"/>
      <c r="D1" s="83"/>
      <c r="E1" s="84"/>
      <c r="F1" s="82" t="s">
        <v>5</v>
      </c>
      <c r="G1" s="83"/>
      <c r="H1" s="83"/>
      <c r="I1" s="83"/>
      <c r="J1" s="83"/>
      <c r="K1" s="84"/>
    </row>
    <row r="2" spans="1:11" x14ac:dyDescent="0.3">
      <c r="A2" s="58" t="s">
        <v>271</v>
      </c>
      <c r="B2" s="62" t="s">
        <v>0</v>
      </c>
      <c r="C2" s="63" t="s">
        <v>8</v>
      </c>
      <c r="D2" s="64" t="s">
        <v>1</v>
      </c>
      <c r="E2" s="65" t="s">
        <v>125</v>
      </c>
      <c r="F2" s="62" t="s">
        <v>4</v>
      </c>
      <c r="G2" s="66" t="s">
        <v>50</v>
      </c>
      <c r="H2" s="67" t="s">
        <v>6</v>
      </c>
      <c r="I2" s="67" t="s">
        <v>7</v>
      </c>
      <c r="J2" s="64" t="s">
        <v>14</v>
      </c>
      <c r="K2" s="65" t="s">
        <v>15</v>
      </c>
    </row>
    <row r="3" spans="1:11" ht="72" hidden="1" x14ac:dyDescent="0.3">
      <c r="A3" s="58" t="str">
        <f>B3&amp;"|"&amp;C3&amp;"|"&amp;D3&amp;"|"&amp;E3</f>
        <v>GOODS|Procter &amp; Gamble International Operations SA|Belgium|</v>
      </c>
      <c r="B3" s="3" t="s">
        <v>2</v>
      </c>
      <c r="C3" s="21" t="s">
        <v>9</v>
      </c>
      <c r="D3" s="44" t="s">
        <v>24</v>
      </c>
      <c r="E3" s="13"/>
      <c r="F3" s="45" t="s">
        <v>12</v>
      </c>
      <c r="G3" s="46">
        <v>800</v>
      </c>
      <c r="H3" s="47" t="s">
        <v>9</v>
      </c>
      <c r="I3" s="48" t="s">
        <v>10</v>
      </c>
      <c r="J3" s="49" t="s">
        <v>13</v>
      </c>
      <c r="K3" s="50" t="s">
        <v>11</v>
      </c>
    </row>
    <row r="4" spans="1:11" ht="28.8" hidden="1" x14ac:dyDescent="0.3">
      <c r="A4" s="58" t="str">
        <f t="shared" ref="A4:A67" si="0">B4&amp;"|"&amp;C4&amp;"|"&amp;D4&amp;"|"&amp;E4</f>
        <v>GOODS|Procter &amp; Gamble International Operations SA|Czech Republic|</v>
      </c>
      <c r="B4" s="3" t="s">
        <v>2</v>
      </c>
      <c r="C4" s="21" t="s">
        <v>9</v>
      </c>
      <c r="D4" s="7" t="s">
        <v>16</v>
      </c>
      <c r="E4" s="5"/>
      <c r="F4" s="16" t="s">
        <v>25</v>
      </c>
      <c r="G4" s="6">
        <v>800</v>
      </c>
      <c r="H4" s="21" t="s">
        <v>9</v>
      </c>
      <c r="I4" s="4" t="s">
        <v>33</v>
      </c>
      <c r="J4" s="7" t="s">
        <v>16</v>
      </c>
      <c r="K4" s="5" t="s">
        <v>34</v>
      </c>
    </row>
    <row r="5" spans="1:11" ht="86.4" hidden="1" x14ac:dyDescent="0.3">
      <c r="A5" s="58" t="str">
        <f t="shared" si="0"/>
        <v>GOODS|Procter &amp; Gamble International Operations SA|France|</v>
      </c>
      <c r="B5" s="3" t="s">
        <v>2</v>
      </c>
      <c r="C5" s="21" t="s">
        <v>9</v>
      </c>
      <c r="D5" s="7" t="s">
        <v>17</v>
      </c>
      <c r="E5" s="5"/>
      <c r="F5" s="16" t="s">
        <v>26</v>
      </c>
      <c r="G5" s="6">
        <v>800</v>
      </c>
      <c r="H5" s="21" t="s">
        <v>9</v>
      </c>
      <c r="I5" s="4" t="s">
        <v>35</v>
      </c>
      <c r="J5" s="7" t="s">
        <v>17</v>
      </c>
      <c r="K5" s="5" t="s">
        <v>36</v>
      </c>
    </row>
    <row r="6" spans="1:11" ht="28.8" hidden="1" x14ac:dyDescent="0.3">
      <c r="A6" s="58" t="str">
        <f t="shared" si="0"/>
        <v>GOODS|Procter &amp; Gamble International Operations SA|Germany|</v>
      </c>
      <c r="B6" s="3" t="s">
        <v>2</v>
      </c>
      <c r="C6" s="21" t="s">
        <v>9</v>
      </c>
      <c r="D6" s="8" t="s">
        <v>18</v>
      </c>
      <c r="E6" s="14"/>
      <c r="F6" s="17" t="s">
        <v>27</v>
      </c>
      <c r="G6" s="6">
        <v>800</v>
      </c>
      <c r="H6" s="21" t="s">
        <v>9</v>
      </c>
      <c r="I6" s="4" t="s">
        <v>37</v>
      </c>
      <c r="J6" s="8" t="s">
        <v>18</v>
      </c>
      <c r="K6" s="5" t="s">
        <v>38</v>
      </c>
    </row>
    <row r="7" spans="1:11" ht="28.8" hidden="1" x14ac:dyDescent="0.3">
      <c r="A7" s="58" t="str">
        <f t="shared" si="0"/>
        <v>GOODS|Procter &amp; Gamble International Operations SA|Hungary|</v>
      </c>
      <c r="B7" s="3" t="s">
        <v>2</v>
      </c>
      <c r="C7" s="21" t="s">
        <v>9</v>
      </c>
      <c r="D7" s="7" t="s">
        <v>19</v>
      </c>
      <c r="E7" s="5"/>
      <c r="F7" s="16" t="s">
        <v>28</v>
      </c>
      <c r="G7" s="6">
        <v>800</v>
      </c>
      <c r="H7" s="21" t="s">
        <v>9</v>
      </c>
      <c r="I7" s="4" t="s">
        <v>39</v>
      </c>
      <c r="J7" s="7" t="s">
        <v>19</v>
      </c>
      <c r="K7" s="5" t="s">
        <v>40</v>
      </c>
    </row>
    <row r="8" spans="1:11" ht="86.4" hidden="1" x14ac:dyDescent="0.3">
      <c r="A8" s="58" t="str">
        <f t="shared" si="0"/>
        <v>GOODS|Procter &amp; Gamble International Operations SA|Netherlands|</v>
      </c>
      <c r="B8" s="3" t="s">
        <v>2</v>
      </c>
      <c r="C8" s="21" t="s">
        <v>9</v>
      </c>
      <c r="D8" s="7" t="s">
        <v>20</v>
      </c>
      <c r="E8" s="5"/>
      <c r="F8" s="16" t="s">
        <v>29</v>
      </c>
      <c r="G8" s="6">
        <v>800</v>
      </c>
      <c r="H8" s="21" t="s">
        <v>9</v>
      </c>
      <c r="I8" s="4" t="s">
        <v>41</v>
      </c>
      <c r="J8" s="7" t="s">
        <v>20</v>
      </c>
      <c r="K8" s="5" t="s">
        <v>42</v>
      </c>
    </row>
    <row r="9" spans="1:11" ht="86.4" hidden="1" x14ac:dyDescent="0.3">
      <c r="A9" s="58" t="str">
        <f t="shared" si="0"/>
        <v>GOODS|Procter &amp; Gamble International Operations SA|Spain|</v>
      </c>
      <c r="B9" s="3" t="s">
        <v>2</v>
      </c>
      <c r="C9" s="21" t="s">
        <v>9</v>
      </c>
      <c r="D9" s="7" t="s">
        <v>21</v>
      </c>
      <c r="E9" s="5"/>
      <c r="F9" s="17" t="s">
        <v>30</v>
      </c>
      <c r="G9" s="6">
        <v>800</v>
      </c>
      <c r="H9" s="21" t="s">
        <v>9</v>
      </c>
      <c r="I9" s="4" t="s">
        <v>43</v>
      </c>
      <c r="J9" s="7" t="s">
        <v>21</v>
      </c>
      <c r="K9" s="5" t="s">
        <v>44</v>
      </c>
    </row>
    <row r="10" spans="1:11" ht="28.8" hidden="1" x14ac:dyDescent="0.3">
      <c r="A10" s="58" t="str">
        <f t="shared" si="0"/>
        <v>GOODS|Procter &amp; Gamble International Operations SA|Switzerland|</v>
      </c>
      <c r="B10" s="3" t="s">
        <v>2</v>
      </c>
      <c r="C10" s="21" t="s">
        <v>9</v>
      </c>
      <c r="D10" s="7" t="s">
        <v>22</v>
      </c>
      <c r="E10" s="5"/>
      <c r="F10" s="17" t="s">
        <v>31</v>
      </c>
      <c r="G10" s="6">
        <v>800</v>
      </c>
      <c r="H10" s="21" t="s">
        <v>9</v>
      </c>
      <c r="I10" s="4" t="s">
        <v>45</v>
      </c>
      <c r="J10" s="7" t="s">
        <v>22</v>
      </c>
      <c r="K10" s="5" t="s">
        <v>46</v>
      </c>
    </row>
    <row r="11" spans="1:11" ht="28.8" hidden="1" x14ac:dyDescent="0.3">
      <c r="A11" s="58" t="str">
        <f t="shared" si="0"/>
        <v>SERVICES|Procter &amp; Gamble International Operations SA|Switzerland|</v>
      </c>
      <c r="B11" s="3" t="s">
        <v>49</v>
      </c>
      <c r="C11" s="21" t="s">
        <v>9</v>
      </c>
      <c r="D11" s="7" t="s">
        <v>22</v>
      </c>
      <c r="E11" s="5"/>
      <c r="F11" s="17" t="s">
        <v>31</v>
      </c>
      <c r="G11" s="6">
        <v>800</v>
      </c>
      <c r="H11" s="21" t="s">
        <v>9</v>
      </c>
      <c r="I11" s="4" t="s">
        <v>45</v>
      </c>
      <c r="J11" s="7" t="s">
        <v>22</v>
      </c>
      <c r="K11" s="5" t="s">
        <v>46</v>
      </c>
    </row>
    <row r="12" spans="1:11" ht="43.2" hidden="1" x14ac:dyDescent="0.3">
      <c r="A12" s="58" t="str">
        <f t="shared" si="0"/>
        <v>GOODS|Procter &amp; Gamble International Operations SA|United Kingdom|</v>
      </c>
      <c r="B12" s="3" t="s">
        <v>2</v>
      </c>
      <c r="C12" s="21" t="s">
        <v>9</v>
      </c>
      <c r="D12" s="8" t="s">
        <v>23</v>
      </c>
      <c r="E12" s="14"/>
      <c r="F12" s="16" t="s">
        <v>32</v>
      </c>
      <c r="G12" s="6">
        <v>800</v>
      </c>
      <c r="H12" s="21" t="s">
        <v>9</v>
      </c>
      <c r="I12" s="4" t="s">
        <v>47</v>
      </c>
      <c r="J12" s="8" t="s">
        <v>23</v>
      </c>
      <c r="K12" s="5" t="s">
        <v>48</v>
      </c>
    </row>
    <row r="13" spans="1:11" ht="43.2" hidden="1" x14ac:dyDescent="0.3">
      <c r="A13" s="58" t="str">
        <f t="shared" si="0"/>
        <v>GOODS|Procter &amp; Gamble – Rakona s.r.o.|Czech Republic|</v>
      </c>
      <c r="B13" s="3" t="s">
        <v>2</v>
      </c>
      <c r="C13" s="21" t="s">
        <v>52</v>
      </c>
      <c r="D13" s="44" t="s">
        <v>16</v>
      </c>
      <c r="E13" s="13"/>
      <c r="F13" s="17" t="s">
        <v>51</v>
      </c>
      <c r="G13" s="9">
        <v>300</v>
      </c>
      <c r="H13" s="1" t="s">
        <v>52</v>
      </c>
      <c r="I13" s="4" t="s">
        <v>53</v>
      </c>
      <c r="J13" s="7" t="s">
        <v>16</v>
      </c>
      <c r="K13" s="5" t="s">
        <v>54</v>
      </c>
    </row>
    <row r="14" spans="1:11" ht="43.2" hidden="1" x14ac:dyDescent="0.3">
      <c r="A14" s="58" t="str">
        <f t="shared" si="0"/>
        <v>SERVICES|Procter &amp; Gamble – Rakona s.r.o.|Czech Republic|</v>
      </c>
      <c r="B14" s="3" t="s">
        <v>49</v>
      </c>
      <c r="C14" s="21" t="s">
        <v>52</v>
      </c>
      <c r="D14" s="44" t="s">
        <v>16</v>
      </c>
      <c r="E14" s="13"/>
      <c r="F14" s="17" t="s">
        <v>51</v>
      </c>
      <c r="G14" s="9">
        <v>300</v>
      </c>
      <c r="H14" s="1" t="s">
        <v>52</v>
      </c>
      <c r="I14" s="4" t="s">
        <v>53</v>
      </c>
      <c r="J14" s="7" t="s">
        <v>16</v>
      </c>
      <c r="K14" s="5" t="s">
        <v>54</v>
      </c>
    </row>
    <row r="15" spans="1:11" ht="43.2" hidden="1" x14ac:dyDescent="0.3">
      <c r="A15" s="58" t="str">
        <f t="shared" si="0"/>
        <v>GOODS|Procter &amp; Gamble Pharmaceuticals France SAS|France|</v>
      </c>
      <c r="B15" s="3" t="s">
        <v>2</v>
      </c>
      <c r="C15" s="21" t="s">
        <v>56</v>
      </c>
      <c r="D15" s="44" t="s">
        <v>17</v>
      </c>
      <c r="E15" s="13"/>
      <c r="F15" s="17" t="s">
        <v>55</v>
      </c>
      <c r="G15" s="2">
        <v>307</v>
      </c>
      <c r="H15" s="4" t="s">
        <v>56</v>
      </c>
      <c r="I15" s="4" t="s">
        <v>57</v>
      </c>
      <c r="J15" s="8" t="s">
        <v>17</v>
      </c>
      <c r="K15" s="5" t="s">
        <v>58</v>
      </c>
    </row>
    <row r="16" spans="1:11" ht="43.2" hidden="1" x14ac:dyDescent="0.3">
      <c r="A16" s="58" t="str">
        <f t="shared" si="0"/>
        <v>SERVICES|Procter &amp; Gamble Pharmaceuticals France SAS|France|</v>
      </c>
      <c r="B16" s="3" t="s">
        <v>49</v>
      </c>
      <c r="C16" s="21" t="s">
        <v>56</v>
      </c>
      <c r="D16" s="44" t="s">
        <v>17</v>
      </c>
      <c r="E16" s="13"/>
      <c r="F16" s="17" t="s">
        <v>55</v>
      </c>
      <c r="G16" s="2">
        <v>307</v>
      </c>
      <c r="H16" s="4" t="s">
        <v>56</v>
      </c>
      <c r="I16" s="4" t="s">
        <v>57</v>
      </c>
      <c r="J16" s="8" t="s">
        <v>17</v>
      </c>
      <c r="K16" s="5" t="s">
        <v>58</v>
      </c>
    </row>
    <row r="17" spans="1:11" ht="43.2" hidden="1" x14ac:dyDescent="0.3">
      <c r="A17" s="58" t="str">
        <f t="shared" si="0"/>
        <v>GOODS|Procter &amp; Gamble Holding France SAS|France|</v>
      </c>
      <c r="B17" s="3" t="s">
        <v>2</v>
      </c>
      <c r="C17" s="21" t="s">
        <v>59</v>
      </c>
      <c r="D17" s="44" t="s">
        <v>17</v>
      </c>
      <c r="E17" s="13"/>
      <c r="F17" s="18" t="s">
        <v>60</v>
      </c>
      <c r="G17" s="10">
        <v>310</v>
      </c>
      <c r="H17" s="11" t="s">
        <v>59</v>
      </c>
      <c r="I17" s="4" t="s">
        <v>61</v>
      </c>
      <c r="J17" s="7" t="s">
        <v>17</v>
      </c>
      <c r="K17" s="5" t="s">
        <v>62</v>
      </c>
    </row>
    <row r="18" spans="1:11" ht="43.2" hidden="1" x14ac:dyDescent="0.3">
      <c r="A18" s="58" t="str">
        <f t="shared" si="0"/>
        <v>SERVICES|Procter &amp; Gamble Holding France SAS|France|</v>
      </c>
      <c r="B18" s="3" t="s">
        <v>49</v>
      </c>
      <c r="C18" s="21" t="s">
        <v>59</v>
      </c>
      <c r="D18" s="44" t="s">
        <v>17</v>
      </c>
      <c r="E18" s="13"/>
      <c r="F18" s="18" t="s">
        <v>60</v>
      </c>
      <c r="G18" s="10">
        <v>310</v>
      </c>
      <c r="H18" s="11" t="s">
        <v>59</v>
      </c>
      <c r="I18" s="4" t="s">
        <v>61</v>
      </c>
      <c r="J18" s="7" t="s">
        <v>17</v>
      </c>
      <c r="K18" s="5" t="s">
        <v>62</v>
      </c>
    </row>
    <row r="19" spans="1:11" ht="28.8" hidden="1" x14ac:dyDescent="0.3">
      <c r="A19" s="58" t="str">
        <f t="shared" si="0"/>
        <v>GOODS|Procter &amp; Gamble Holding GmbH|Germany|</v>
      </c>
      <c r="B19" s="3" t="s">
        <v>2</v>
      </c>
      <c r="C19" s="21" t="s">
        <v>64</v>
      </c>
      <c r="D19" s="44" t="s">
        <v>18</v>
      </c>
      <c r="E19" s="13"/>
      <c r="F19" s="17" t="s">
        <v>63</v>
      </c>
      <c r="G19" s="2">
        <v>330</v>
      </c>
      <c r="H19" s="1" t="s">
        <v>64</v>
      </c>
      <c r="I19" s="4" t="s">
        <v>65</v>
      </c>
      <c r="J19" s="8" t="s">
        <v>18</v>
      </c>
      <c r="K19" s="5" t="s">
        <v>66</v>
      </c>
    </row>
    <row r="20" spans="1:11" ht="28.8" hidden="1" x14ac:dyDescent="0.3">
      <c r="A20" s="58" t="str">
        <f t="shared" si="0"/>
        <v>SERVICES|Procter &amp; Gamble Holding GmbH|Germany|</v>
      </c>
      <c r="B20" s="3" t="s">
        <v>49</v>
      </c>
      <c r="C20" s="21" t="s">
        <v>64</v>
      </c>
      <c r="D20" s="44" t="s">
        <v>18</v>
      </c>
      <c r="E20" s="13"/>
      <c r="F20" s="17" t="s">
        <v>63</v>
      </c>
      <c r="G20" s="2">
        <v>330</v>
      </c>
      <c r="H20" s="1" t="s">
        <v>64</v>
      </c>
      <c r="I20" s="4" t="s">
        <v>65</v>
      </c>
      <c r="J20" s="8" t="s">
        <v>18</v>
      </c>
      <c r="K20" s="5" t="s">
        <v>66</v>
      </c>
    </row>
    <row r="21" spans="1:11" ht="28.8" hidden="1" x14ac:dyDescent="0.3">
      <c r="A21" s="58" t="str">
        <f t="shared" si="0"/>
        <v>GOODS|Procter &amp; Gamble GmbH|Germany|</v>
      </c>
      <c r="B21" s="3" t="s">
        <v>2</v>
      </c>
      <c r="C21" s="21" t="s">
        <v>68</v>
      </c>
      <c r="D21" s="44" t="s">
        <v>18</v>
      </c>
      <c r="E21" s="13"/>
      <c r="F21" s="17" t="s">
        <v>67</v>
      </c>
      <c r="G21" s="9">
        <v>335</v>
      </c>
      <c r="H21" s="1" t="s">
        <v>68</v>
      </c>
      <c r="I21" s="4" t="s">
        <v>69</v>
      </c>
      <c r="J21" s="7" t="s">
        <v>18</v>
      </c>
      <c r="K21" s="5" t="s">
        <v>70</v>
      </c>
    </row>
    <row r="22" spans="1:11" ht="28.8" hidden="1" x14ac:dyDescent="0.3">
      <c r="A22" s="58" t="str">
        <f t="shared" si="0"/>
        <v>SERVICES|Procter &amp; Gamble GmbH|Germany|</v>
      </c>
      <c r="B22" s="3" t="s">
        <v>49</v>
      </c>
      <c r="C22" s="21" t="s">
        <v>68</v>
      </c>
      <c r="D22" s="44" t="s">
        <v>18</v>
      </c>
      <c r="E22" s="13"/>
      <c r="F22" s="17" t="s">
        <v>67</v>
      </c>
      <c r="G22" s="9">
        <v>335</v>
      </c>
      <c r="H22" s="1" t="s">
        <v>68</v>
      </c>
      <c r="I22" s="4" t="s">
        <v>69</v>
      </c>
      <c r="J22" s="7" t="s">
        <v>18</v>
      </c>
      <c r="K22" s="5" t="s">
        <v>70</v>
      </c>
    </row>
    <row r="23" spans="1:11" ht="28.8" hidden="1" x14ac:dyDescent="0.3">
      <c r="A23" s="58" t="str">
        <f t="shared" si="0"/>
        <v>GOODS|Hyginett Kft|Hungary|</v>
      </c>
      <c r="B23" s="3" t="s">
        <v>2</v>
      </c>
      <c r="C23" s="21" t="s">
        <v>72</v>
      </c>
      <c r="D23" s="44" t="s">
        <v>19</v>
      </c>
      <c r="E23" s="13"/>
      <c r="F23" s="17" t="s">
        <v>71</v>
      </c>
      <c r="G23" s="9">
        <v>344</v>
      </c>
      <c r="H23" s="1" t="s">
        <v>72</v>
      </c>
      <c r="I23" s="4" t="s">
        <v>73</v>
      </c>
      <c r="J23" s="7" t="s">
        <v>19</v>
      </c>
      <c r="K23" s="5" t="s">
        <v>74</v>
      </c>
    </row>
    <row r="24" spans="1:11" ht="28.8" hidden="1" x14ac:dyDescent="0.3">
      <c r="A24" s="58" t="str">
        <f t="shared" si="0"/>
        <v>SERVICES|Hyginett Kft|Hungary|</v>
      </c>
      <c r="B24" s="3" t="s">
        <v>49</v>
      </c>
      <c r="C24" s="21" t="s">
        <v>72</v>
      </c>
      <c r="D24" s="44" t="s">
        <v>19</v>
      </c>
      <c r="E24" s="13"/>
      <c r="F24" s="17" t="s">
        <v>71</v>
      </c>
      <c r="G24" s="9">
        <v>344</v>
      </c>
      <c r="H24" s="1" t="s">
        <v>72</v>
      </c>
      <c r="I24" s="4" t="s">
        <v>73</v>
      </c>
      <c r="J24" s="7" t="s">
        <v>19</v>
      </c>
      <c r="K24" s="5" t="s">
        <v>74</v>
      </c>
    </row>
    <row r="25" spans="1:11" ht="43.2" hidden="1" x14ac:dyDescent="0.3">
      <c r="A25" s="58" t="str">
        <f t="shared" si="0"/>
        <v>GOODS|Procter &amp; Gamble Magyarország Nagykereskedelmi Kkt.|Hungary|</v>
      </c>
      <c r="B25" s="3" t="s">
        <v>2</v>
      </c>
      <c r="C25" s="21" t="s">
        <v>76</v>
      </c>
      <c r="D25" s="44" t="s">
        <v>19</v>
      </c>
      <c r="E25" s="13"/>
      <c r="F25" s="18" t="s">
        <v>75</v>
      </c>
      <c r="G25" s="10">
        <v>345</v>
      </c>
      <c r="H25" s="11" t="s">
        <v>76</v>
      </c>
      <c r="I25" s="4" t="s">
        <v>77</v>
      </c>
      <c r="J25" s="7" t="s">
        <v>19</v>
      </c>
      <c r="K25" s="5" t="s">
        <v>78</v>
      </c>
    </row>
    <row r="26" spans="1:11" ht="43.2" hidden="1" x14ac:dyDescent="0.3">
      <c r="A26" s="58" t="str">
        <f t="shared" si="0"/>
        <v>GOODS|Procter &amp; Gamble Magyarország Nagykereskedelmi Kkt.|Hungary|</v>
      </c>
      <c r="B26" s="3" t="s">
        <v>2</v>
      </c>
      <c r="C26" s="21" t="s">
        <v>76</v>
      </c>
      <c r="D26" s="44" t="s">
        <v>19</v>
      </c>
      <c r="E26" s="13"/>
      <c r="F26" s="18" t="s">
        <v>75</v>
      </c>
      <c r="G26" s="10">
        <v>345</v>
      </c>
      <c r="H26" s="11" t="s">
        <v>76</v>
      </c>
      <c r="I26" s="4" t="s">
        <v>77</v>
      </c>
      <c r="J26" s="7" t="s">
        <v>19</v>
      </c>
      <c r="K26" s="5" t="s">
        <v>78</v>
      </c>
    </row>
    <row r="27" spans="1:11" ht="43.2" hidden="1" x14ac:dyDescent="0.3">
      <c r="A27" s="58" t="str">
        <f t="shared" si="0"/>
        <v>GOODS|Procter &amp; Gamble Mataró SL|Spain|</v>
      </c>
      <c r="B27" s="3" t="s">
        <v>2</v>
      </c>
      <c r="C27" s="21" t="s">
        <v>80</v>
      </c>
      <c r="D27" s="44" t="s">
        <v>21</v>
      </c>
      <c r="E27" s="13"/>
      <c r="F27" s="17" t="s">
        <v>79</v>
      </c>
      <c r="G27" s="9">
        <v>423</v>
      </c>
      <c r="H27" s="1" t="s">
        <v>80</v>
      </c>
      <c r="I27" s="4" t="s">
        <v>81</v>
      </c>
      <c r="J27" s="7" t="s">
        <v>21</v>
      </c>
      <c r="K27" s="5" t="s">
        <v>82</v>
      </c>
    </row>
    <row r="28" spans="1:11" ht="43.2" hidden="1" x14ac:dyDescent="0.3">
      <c r="A28" s="58" t="str">
        <f t="shared" si="0"/>
        <v>SERVICES|Procter &amp; Gamble Mataró SL|Spain|</v>
      </c>
      <c r="B28" s="3" t="s">
        <v>49</v>
      </c>
      <c r="C28" s="21" t="s">
        <v>80</v>
      </c>
      <c r="D28" s="44" t="s">
        <v>21</v>
      </c>
      <c r="E28" s="13"/>
      <c r="F28" s="17" t="s">
        <v>79</v>
      </c>
      <c r="G28" s="9">
        <v>423</v>
      </c>
      <c r="H28" s="1" t="s">
        <v>80</v>
      </c>
      <c r="I28" s="4" t="s">
        <v>81</v>
      </c>
      <c r="J28" s="7" t="s">
        <v>21</v>
      </c>
      <c r="K28" s="5" t="s">
        <v>82</v>
      </c>
    </row>
    <row r="29" spans="1:11" ht="28.8" hidden="1" x14ac:dyDescent="0.3">
      <c r="A29" s="58" t="str">
        <f t="shared" si="0"/>
        <v>GOODS|Procter &amp; Gamble Switzerland SARL|Switzerland|</v>
      </c>
      <c r="B29" s="3" t="s">
        <v>2</v>
      </c>
      <c r="C29" s="21" t="s">
        <v>84</v>
      </c>
      <c r="D29" s="44" t="s">
        <v>22</v>
      </c>
      <c r="E29" s="13"/>
      <c r="F29" s="17" t="s">
        <v>83</v>
      </c>
      <c r="G29" s="9">
        <v>430</v>
      </c>
      <c r="H29" s="1" t="s">
        <v>84</v>
      </c>
      <c r="I29" s="4" t="s">
        <v>37</v>
      </c>
      <c r="J29" s="7" t="s">
        <v>22</v>
      </c>
      <c r="K29" s="5" t="s">
        <v>85</v>
      </c>
    </row>
    <row r="30" spans="1:11" ht="28.8" hidden="1" x14ac:dyDescent="0.3">
      <c r="A30" s="58" t="str">
        <f t="shared" si="0"/>
        <v>SERVICES|Procter &amp; Gamble Switzerland SARL|Switzerland|</v>
      </c>
      <c r="B30" s="3" t="s">
        <v>49</v>
      </c>
      <c r="C30" s="21" t="s">
        <v>84</v>
      </c>
      <c r="D30" s="44" t="s">
        <v>22</v>
      </c>
      <c r="E30" s="13"/>
      <c r="F30" s="17" t="s">
        <v>83</v>
      </c>
      <c r="G30" s="9">
        <v>430</v>
      </c>
      <c r="H30" s="1" t="s">
        <v>84</v>
      </c>
      <c r="I30" s="4" t="s">
        <v>37</v>
      </c>
      <c r="J30" s="7" t="s">
        <v>22</v>
      </c>
      <c r="K30" s="5" t="s">
        <v>85</v>
      </c>
    </row>
    <row r="31" spans="1:11" ht="43.2" hidden="1" x14ac:dyDescent="0.3">
      <c r="A31" s="58" t="str">
        <f t="shared" si="0"/>
        <v>GOODS|Detergent Products AG|Switzerland|</v>
      </c>
      <c r="B31" s="3" t="s">
        <v>2</v>
      </c>
      <c r="C31" s="21" t="s">
        <v>87</v>
      </c>
      <c r="D31" s="44" t="s">
        <v>22</v>
      </c>
      <c r="E31" s="13"/>
      <c r="F31" s="17" t="s">
        <v>86</v>
      </c>
      <c r="G31" s="2">
        <v>431</v>
      </c>
      <c r="H31" s="1" t="s">
        <v>87</v>
      </c>
      <c r="I31" s="4" t="s">
        <v>88</v>
      </c>
      <c r="J31" s="8" t="s">
        <v>22</v>
      </c>
      <c r="K31" s="5" t="s">
        <v>89</v>
      </c>
    </row>
    <row r="32" spans="1:11" ht="43.2" hidden="1" x14ac:dyDescent="0.3">
      <c r="A32" s="58" t="str">
        <f t="shared" si="0"/>
        <v>SERVICES|Detergent Products AG|Switzerland|</v>
      </c>
      <c r="B32" s="3" t="s">
        <v>49</v>
      </c>
      <c r="C32" s="21" t="s">
        <v>87</v>
      </c>
      <c r="D32" s="44" t="s">
        <v>22</v>
      </c>
      <c r="E32" s="13"/>
      <c r="F32" s="17" t="s">
        <v>86</v>
      </c>
      <c r="G32" s="2">
        <v>431</v>
      </c>
      <c r="H32" s="1" t="s">
        <v>87</v>
      </c>
      <c r="I32" s="4" t="s">
        <v>88</v>
      </c>
      <c r="J32" s="8" t="s">
        <v>22</v>
      </c>
      <c r="K32" s="5" t="s">
        <v>89</v>
      </c>
    </row>
    <row r="33" spans="1:11" ht="28.8" hidden="1" x14ac:dyDescent="0.3">
      <c r="A33" s="58" t="str">
        <f t="shared" si="0"/>
        <v>GOODS|Procter &amp; Gamble Nederland BV|Netherlands|</v>
      </c>
      <c r="B33" s="3" t="s">
        <v>2</v>
      </c>
      <c r="C33" s="21" t="s">
        <v>91</v>
      </c>
      <c r="D33" s="44" t="s">
        <v>20</v>
      </c>
      <c r="E33" s="13"/>
      <c r="F33" s="17" t="s">
        <v>90</v>
      </c>
      <c r="G33" s="9">
        <v>505</v>
      </c>
      <c r="H33" s="1" t="s">
        <v>91</v>
      </c>
      <c r="I33" s="4" t="s">
        <v>92</v>
      </c>
      <c r="J33" s="7" t="s">
        <v>20</v>
      </c>
      <c r="K33" s="5" t="s">
        <v>93</v>
      </c>
    </row>
    <row r="34" spans="1:11" ht="28.8" hidden="1" x14ac:dyDescent="0.3">
      <c r="A34" s="58" t="str">
        <f t="shared" si="0"/>
        <v>SERVICES|Procter &amp; Gamble Nederland BV|Netherlands|</v>
      </c>
      <c r="B34" s="3" t="s">
        <v>49</v>
      </c>
      <c r="C34" s="21" t="s">
        <v>91</v>
      </c>
      <c r="D34" s="44" t="s">
        <v>20</v>
      </c>
      <c r="E34" s="13"/>
      <c r="F34" s="17" t="s">
        <v>90</v>
      </c>
      <c r="G34" s="9">
        <v>505</v>
      </c>
      <c r="H34" s="1" t="s">
        <v>91</v>
      </c>
      <c r="I34" s="4" t="s">
        <v>92</v>
      </c>
      <c r="J34" s="7" t="s">
        <v>20</v>
      </c>
      <c r="K34" s="5" t="s">
        <v>93</v>
      </c>
    </row>
    <row r="35" spans="1:11" ht="28.8" hidden="1" x14ac:dyDescent="0.3">
      <c r="A35" s="58" t="str">
        <f t="shared" si="0"/>
        <v>GOODS|Procter &amp; Gamble Distribution Company Europe BVBA|Belgium|</v>
      </c>
      <c r="B35" s="3" t="s">
        <v>2</v>
      </c>
      <c r="C35" s="21" t="s">
        <v>95</v>
      </c>
      <c r="D35" s="44" t="s">
        <v>24</v>
      </c>
      <c r="E35" s="13"/>
      <c r="F35" s="17" t="s">
        <v>94</v>
      </c>
      <c r="G35" s="9">
        <v>511</v>
      </c>
      <c r="H35" s="4" t="s">
        <v>95</v>
      </c>
      <c r="I35" s="4" t="s">
        <v>96</v>
      </c>
      <c r="J35" s="7" t="s">
        <v>13</v>
      </c>
      <c r="K35" s="5" t="s">
        <v>97</v>
      </c>
    </row>
    <row r="36" spans="1:11" ht="28.8" hidden="1" x14ac:dyDescent="0.3">
      <c r="A36" s="58" t="str">
        <f t="shared" si="0"/>
        <v>SERVICES|Procter &amp; Gamble Distribution Company Europe BVBA|Belgium|</v>
      </c>
      <c r="B36" s="3" t="s">
        <v>49</v>
      </c>
      <c r="C36" s="21" t="s">
        <v>95</v>
      </c>
      <c r="D36" s="44" t="s">
        <v>24</v>
      </c>
      <c r="E36" s="13"/>
      <c r="F36" s="17" t="s">
        <v>94</v>
      </c>
      <c r="G36" s="9">
        <v>511</v>
      </c>
      <c r="H36" s="4" t="s">
        <v>95</v>
      </c>
      <c r="I36" s="4" t="s">
        <v>96</v>
      </c>
      <c r="J36" s="7" t="s">
        <v>13</v>
      </c>
      <c r="K36" s="5" t="s">
        <v>97</v>
      </c>
    </row>
    <row r="37" spans="1:11" ht="43.2" hidden="1" x14ac:dyDescent="0.3">
      <c r="A37" s="58" t="str">
        <f t="shared" si="0"/>
        <v>GOODS|Procter &amp; Gamble France SAS|France|</v>
      </c>
      <c r="B37" s="3" t="s">
        <v>2</v>
      </c>
      <c r="C37" s="21" t="s">
        <v>99</v>
      </c>
      <c r="D37" s="44" t="s">
        <v>17</v>
      </c>
      <c r="E37" s="13"/>
      <c r="F37" s="18" t="s">
        <v>98</v>
      </c>
      <c r="G37" s="10">
        <v>577</v>
      </c>
      <c r="H37" s="11" t="s">
        <v>99</v>
      </c>
      <c r="I37" s="4" t="s">
        <v>61</v>
      </c>
      <c r="J37" s="7" t="s">
        <v>17</v>
      </c>
      <c r="K37" s="5" t="s">
        <v>100</v>
      </c>
    </row>
    <row r="38" spans="1:11" ht="43.2" hidden="1" x14ac:dyDescent="0.3">
      <c r="A38" s="58" t="str">
        <f t="shared" si="0"/>
        <v>SERVICES|Procter &amp; Gamble France SAS|France|</v>
      </c>
      <c r="B38" s="3" t="s">
        <v>49</v>
      </c>
      <c r="C38" s="21" t="s">
        <v>99</v>
      </c>
      <c r="D38" s="44" t="s">
        <v>17</v>
      </c>
      <c r="E38" s="13"/>
      <c r="F38" s="18" t="s">
        <v>98</v>
      </c>
      <c r="G38" s="10">
        <v>577</v>
      </c>
      <c r="H38" s="11" t="s">
        <v>99</v>
      </c>
      <c r="I38" s="4" t="s">
        <v>61</v>
      </c>
      <c r="J38" s="7" t="s">
        <v>17</v>
      </c>
      <c r="K38" s="5" t="s">
        <v>100</v>
      </c>
    </row>
    <row r="39" spans="1:11" ht="28.8" hidden="1" x14ac:dyDescent="0.3">
      <c r="A39" s="58" t="str">
        <f t="shared" si="0"/>
        <v>GOODS|Procter and Gamble Amiens SAS  |France|</v>
      </c>
      <c r="B39" s="3" t="s">
        <v>2</v>
      </c>
      <c r="C39" s="21" t="s">
        <v>102</v>
      </c>
      <c r="D39" s="44" t="s">
        <v>17</v>
      </c>
      <c r="E39" s="13"/>
      <c r="F39" s="17" t="s">
        <v>101</v>
      </c>
      <c r="G39" s="9">
        <v>579</v>
      </c>
      <c r="H39" s="1" t="s">
        <v>102</v>
      </c>
      <c r="I39" s="4" t="s">
        <v>103</v>
      </c>
      <c r="J39" s="7" t="s">
        <v>17</v>
      </c>
      <c r="K39" s="5" t="s">
        <v>104</v>
      </c>
    </row>
    <row r="40" spans="1:11" ht="28.8" hidden="1" x14ac:dyDescent="0.3">
      <c r="A40" s="58" t="str">
        <f t="shared" si="0"/>
        <v>SERVICES|Procter and Gamble Amiens SAS  |France|</v>
      </c>
      <c r="B40" s="3" t="s">
        <v>49</v>
      </c>
      <c r="C40" s="21" t="s">
        <v>102</v>
      </c>
      <c r="D40" s="44" t="s">
        <v>17</v>
      </c>
      <c r="E40" s="13"/>
      <c r="F40" s="17" t="s">
        <v>101</v>
      </c>
      <c r="G40" s="9">
        <v>579</v>
      </c>
      <c r="H40" s="1" t="s">
        <v>102</v>
      </c>
      <c r="I40" s="4" t="s">
        <v>103</v>
      </c>
      <c r="J40" s="7" t="s">
        <v>17</v>
      </c>
      <c r="K40" s="5" t="s">
        <v>104</v>
      </c>
    </row>
    <row r="41" spans="1:11" ht="28.8" hidden="1" x14ac:dyDescent="0.3">
      <c r="A41" s="58" t="str">
        <f t="shared" si="0"/>
        <v>GOODS|Procter &amp; Gamble Manufacturing GmbH|Germany|Schwalbach am Taunus</v>
      </c>
      <c r="B41" s="3" t="s">
        <v>2</v>
      </c>
      <c r="C41" s="21" t="s">
        <v>106</v>
      </c>
      <c r="D41" s="44" t="s">
        <v>18</v>
      </c>
      <c r="E41" s="13" t="s">
        <v>126</v>
      </c>
      <c r="F41" s="17" t="s">
        <v>105</v>
      </c>
      <c r="G41" s="1">
        <v>613</v>
      </c>
      <c r="H41" s="1" t="s">
        <v>106</v>
      </c>
      <c r="I41" s="4" t="s">
        <v>107</v>
      </c>
      <c r="J41" s="7" t="s">
        <v>18</v>
      </c>
      <c r="K41" s="5" t="s">
        <v>108</v>
      </c>
    </row>
    <row r="42" spans="1:11" ht="43.2" hidden="1" x14ac:dyDescent="0.3">
      <c r="A42" s="58" t="str">
        <f t="shared" si="0"/>
        <v>GOODS|Procter &amp; Gamble Manufacturing GmbH|Germany|Crailsheim</v>
      </c>
      <c r="B42" s="3" t="s">
        <v>2</v>
      </c>
      <c r="C42" s="21" t="s">
        <v>106</v>
      </c>
      <c r="D42" s="44" t="s">
        <v>18</v>
      </c>
      <c r="E42" s="13" t="s">
        <v>127</v>
      </c>
      <c r="F42" s="26" t="s">
        <v>109</v>
      </c>
      <c r="G42" s="4">
        <v>613</v>
      </c>
      <c r="H42" s="4" t="s">
        <v>106</v>
      </c>
      <c r="I42" s="4" t="s">
        <v>110</v>
      </c>
      <c r="J42" s="7" t="s">
        <v>18</v>
      </c>
      <c r="K42" s="5" t="s">
        <v>111</v>
      </c>
    </row>
    <row r="43" spans="1:11" ht="57.6" hidden="1" x14ac:dyDescent="0.3">
      <c r="A43" s="58" t="str">
        <f t="shared" si="0"/>
        <v>GOODS|Procter &amp; Gamble Manufacturing GmbH|Germany|Euskirchen</v>
      </c>
      <c r="B43" s="3" t="s">
        <v>2</v>
      </c>
      <c r="C43" s="21" t="s">
        <v>106</v>
      </c>
      <c r="D43" s="44" t="s">
        <v>18</v>
      </c>
      <c r="E43" s="13" t="s">
        <v>128</v>
      </c>
      <c r="F43" s="27" t="s">
        <v>112</v>
      </c>
      <c r="G43" s="28">
        <v>613</v>
      </c>
      <c r="H43" s="28" t="s">
        <v>106</v>
      </c>
      <c r="I43" s="28" t="s">
        <v>113</v>
      </c>
      <c r="J43" s="29" t="s">
        <v>18</v>
      </c>
      <c r="K43" s="5" t="s">
        <v>114</v>
      </c>
    </row>
    <row r="44" spans="1:11" ht="43.2" hidden="1" x14ac:dyDescent="0.3">
      <c r="A44" s="58" t="str">
        <f t="shared" si="0"/>
        <v>GOODS|Procter &amp; Gamble Manufacturing GmbH|Germany|Gross Gerau</v>
      </c>
      <c r="B44" s="3" t="s">
        <v>2</v>
      </c>
      <c r="C44" s="21" t="s">
        <v>106</v>
      </c>
      <c r="D44" s="44" t="s">
        <v>18</v>
      </c>
      <c r="E44" s="13" t="s">
        <v>129</v>
      </c>
      <c r="F44" s="26" t="s">
        <v>115</v>
      </c>
      <c r="G44" s="4">
        <v>613</v>
      </c>
      <c r="H44" s="4" t="s">
        <v>106</v>
      </c>
      <c r="I44" s="4" t="s">
        <v>116</v>
      </c>
      <c r="J44" s="7" t="s">
        <v>18</v>
      </c>
      <c r="K44" s="5" t="s">
        <v>114</v>
      </c>
    </row>
    <row r="45" spans="1:11" ht="57.6" hidden="1" x14ac:dyDescent="0.3">
      <c r="A45" s="58" t="str">
        <f t="shared" si="0"/>
        <v>GOODS|Procter &amp; Gamble Manufacturing GmbH|Germany|Huenfeld</v>
      </c>
      <c r="B45" s="3" t="s">
        <v>2</v>
      </c>
      <c r="C45" s="21" t="s">
        <v>106</v>
      </c>
      <c r="D45" s="44" t="s">
        <v>18</v>
      </c>
      <c r="E45" s="13" t="s">
        <v>130</v>
      </c>
      <c r="F45" s="27" t="s">
        <v>117</v>
      </c>
      <c r="G45" s="28">
        <v>613</v>
      </c>
      <c r="H45" s="28" t="s">
        <v>106</v>
      </c>
      <c r="I45" s="28" t="s">
        <v>118</v>
      </c>
      <c r="J45" s="29" t="s">
        <v>18</v>
      </c>
      <c r="K45" s="5" t="s">
        <v>114</v>
      </c>
    </row>
    <row r="46" spans="1:11" ht="43.2" hidden="1" x14ac:dyDescent="0.3">
      <c r="A46" s="58" t="str">
        <f t="shared" si="0"/>
        <v>GOODS|Procter &amp; Gamble Manufacturing GmbH|Germany|Steinberg</v>
      </c>
      <c r="B46" s="3" t="s">
        <v>2</v>
      </c>
      <c r="C46" s="21" t="s">
        <v>106</v>
      </c>
      <c r="D46" s="44" t="s">
        <v>18</v>
      </c>
      <c r="E46" s="13" t="s">
        <v>131</v>
      </c>
      <c r="F46" s="26" t="s">
        <v>119</v>
      </c>
      <c r="G46" s="4">
        <v>613</v>
      </c>
      <c r="H46" s="4" t="s">
        <v>106</v>
      </c>
      <c r="I46" s="4" t="s">
        <v>120</v>
      </c>
      <c r="J46" s="7" t="s">
        <v>18</v>
      </c>
      <c r="K46" s="5" t="s">
        <v>114</v>
      </c>
    </row>
    <row r="47" spans="1:11" ht="57.6" hidden="1" x14ac:dyDescent="0.3">
      <c r="A47" s="58" t="str">
        <f t="shared" si="0"/>
        <v>GOODS|Procter &amp; Gamble Manufacturing GmbH|Germany|Weiterstadt</v>
      </c>
      <c r="B47" s="3" t="s">
        <v>2</v>
      </c>
      <c r="C47" s="21" t="s">
        <v>106</v>
      </c>
      <c r="D47" s="44" t="s">
        <v>18</v>
      </c>
      <c r="E47" s="13" t="s">
        <v>132</v>
      </c>
      <c r="F47" s="27" t="s">
        <v>121</v>
      </c>
      <c r="G47" s="28">
        <v>613</v>
      </c>
      <c r="H47" s="28" t="s">
        <v>106</v>
      </c>
      <c r="I47" s="28" t="s">
        <v>122</v>
      </c>
      <c r="J47" s="29" t="s">
        <v>18</v>
      </c>
      <c r="K47" s="5" t="s">
        <v>114</v>
      </c>
    </row>
    <row r="48" spans="1:11" ht="43.2" hidden="1" x14ac:dyDescent="0.3">
      <c r="A48" s="58" t="str">
        <f t="shared" si="0"/>
        <v>GOODS|Procter &amp; Gamble Manufacturing GmbH|Germany|Worms</v>
      </c>
      <c r="B48" s="3" t="s">
        <v>2</v>
      </c>
      <c r="C48" s="21" t="s">
        <v>106</v>
      </c>
      <c r="D48" s="44" t="s">
        <v>18</v>
      </c>
      <c r="E48" s="13" t="s">
        <v>133</v>
      </c>
      <c r="F48" s="26" t="s">
        <v>123</v>
      </c>
      <c r="G48" s="4">
        <v>613</v>
      </c>
      <c r="H48" s="4" t="s">
        <v>106</v>
      </c>
      <c r="I48" s="4" t="s">
        <v>124</v>
      </c>
      <c r="J48" s="7" t="s">
        <v>18</v>
      </c>
      <c r="K48" s="5" t="s">
        <v>114</v>
      </c>
    </row>
    <row r="49" spans="1:11" ht="28.8" hidden="1" x14ac:dyDescent="0.3">
      <c r="A49" s="58" t="str">
        <f t="shared" si="0"/>
        <v>SERVICES|Procter &amp; Gamble Manufacturing GmbH|Germany|Schwalbach am Taunus</v>
      </c>
      <c r="B49" s="3" t="s">
        <v>49</v>
      </c>
      <c r="C49" s="21" t="s">
        <v>106</v>
      </c>
      <c r="D49" s="44" t="s">
        <v>18</v>
      </c>
      <c r="E49" s="13" t="s">
        <v>126</v>
      </c>
      <c r="F49" s="17" t="s">
        <v>105</v>
      </c>
      <c r="G49" s="1">
        <v>613</v>
      </c>
      <c r="H49" s="1" t="s">
        <v>106</v>
      </c>
      <c r="I49" s="4" t="s">
        <v>107</v>
      </c>
      <c r="J49" s="7" t="s">
        <v>18</v>
      </c>
      <c r="K49" s="5" t="s">
        <v>108</v>
      </c>
    </row>
    <row r="50" spans="1:11" ht="28.8" hidden="1" x14ac:dyDescent="0.3">
      <c r="A50" s="58" t="str">
        <f t="shared" si="0"/>
        <v>GOODS|Procter &amp; Gamble Service GmbH|Germany|</v>
      </c>
      <c r="B50" s="3" t="s">
        <v>2</v>
      </c>
      <c r="C50" s="21" t="s">
        <v>135</v>
      </c>
      <c r="D50" s="44" t="s">
        <v>18</v>
      </c>
      <c r="E50" s="13"/>
      <c r="F50" s="18" t="s">
        <v>134</v>
      </c>
      <c r="G50" s="10">
        <v>640</v>
      </c>
      <c r="H50" s="11" t="s">
        <v>135</v>
      </c>
      <c r="I50" s="4" t="s">
        <v>404</v>
      </c>
      <c r="J50" s="7" t="s">
        <v>18</v>
      </c>
      <c r="K50" s="5" t="s">
        <v>136</v>
      </c>
    </row>
    <row r="51" spans="1:11" ht="28.8" hidden="1" x14ac:dyDescent="0.3">
      <c r="A51" s="58" t="str">
        <f t="shared" si="0"/>
        <v>SERVICES|Procter &amp; Gamble Service GmbH|Germany|</v>
      </c>
      <c r="B51" s="3" t="s">
        <v>49</v>
      </c>
      <c r="C51" s="21" t="s">
        <v>135</v>
      </c>
      <c r="D51" s="44" t="s">
        <v>18</v>
      </c>
      <c r="E51" s="13"/>
      <c r="F51" s="18" t="s">
        <v>134</v>
      </c>
      <c r="G51" s="10">
        <v>640</v>
      </c>
      <c r="H51" s="11" t="s">
        <v>135</v>
      </c>
      <c r="I51" s="4" t="s">
        <v>404</v>
      </c>
      <c r="J51" s="7" t="s">
        <v>18</v>
      </c>
      <c r="K51" s="5" t="s">
        <v>136</v>
      </c>
    </row>
    <row r="52" spans="1:11" ht="43.2" hidden="1" x14ac:dyDescent="0.3">
      <c r="A52" s="58" t="str">
        <f t="shared" si="0"/>
        <v>GOODS|Procter &amp; Gamble Product Supply UK Limited|United Kingdom|</v>
      </c>
      <c r="B52" s="3" t="s">
        <v>2</v>
      </c>
      <c r="C52" s="21" t="s">
        <v>138</v>
      </c>
      <c r="D52" s="44" t="s">
        <v>23</v>
      </c>
      <c r="E52" s="13"/>
      <c r="F52" s="17" t="s">
        <v>137</v>
      </c>
      <c r="G52" s="1">
        <v>661</v>
      </c>
      <c r="H52" s="1" t="s">
        <v>138</v>
      </c>
      <c r="I52" s="4" t="s">
        <v>139</v>
      </c>
      <c r="J52" s="7" t="s">
        <v>23</v>
      </c>
      <c r="K52" s="5" t="s">
        <v>140</v>
      </c>
    </row>
    <row r="53" spans="1:11" ht="43.2" hidden="1" x14ac:dyDescent="0.3">
      <c r="A53" s="58" t="str">
        <f t="shared" si="0"/>
        <v>SERVICES|Procter &amp; Gamble Product Supply UK Limited|United Kingdom|</v>
      </c>
      <c r="B53" s="3" t="s">
        <v>49</v>
      </c>
      <c r="C53" s="21" t="s">
        <v>138</v>
      </c>
      <c r="D53" s="44" t="s">
        <v>23</v>
      </c>
      <c r="E53" s="13"/>
      <c r="F53" s="17" t="s">
        <v>137</v>
      </c>
      <c r="G53" s="1">
        <v>661</v>
      </c>
      <c r="H53" s="1" t="s">
        <v>138</v>
      </c>
      <c r="I53" s="4" t="s">
        <v>139</v>
      </c>
      <c r="J53" s="7" t="s">
        <v>23</v>
      </c>
      <c r="K53" s="5" t="s">
        <v>140</v>
      </c>
    </row>
    <row r="54" spans="1:11" ht="43.2" hidden="1" x14ac:dyDescent="0.3">
      <c r="A54" s="58" t="str">
        <f t="shared" si="0"/>
        <v>GOODS|Procter &amp; Gamble UK|United Kingdom|PO BOX 135</v>
      </c>
      <c r="B54" s="3" t="s">
        <v>2</v>
      </c>
      <c r="C54" s="21" t="s">
        <v>142</v>
      </c>
      <c r="D54" s="44" t="s">
        <v>23</v>
      </c>
      <c r="E54" s="13" t="s">
        <v>145</v>
      </c>
      <c r="F54" s="17" t="s">
        <v>141</v>
      </c>
      <c r="G54" s="9">
        <v>686</v>
      </c>
      <c r="H54" s="1" t="s">
        <v>142</v>
      </c>
      <c r="I54" s="4" t="s">
        <v>143</v>
      </c>
      <c r="J54" s="7" t="s">
        <v>23</v>
      </c>
      <c r="K54" s="19" t="s">
        <v>144</v>
      </c>
    </row>
    <row r="55" spans="1:11" ht="43.2" hidden="1" x14ac:dyDescent="0.3">
      <c r="A55" s="58" t="str">
        <f t="shared" si="0"/>
        <v>SERVICES|Procter &amp; Gamble UK|United Kingdom|PO BOX 135</v>
      </c>
      <c r="B55" s="3" t="s">
        <v>49</v>
      </c>
      <c r="C55" s="21" t="s">
        <v>142</v>
      </c>
      <c r="D55" s="44" t="s">
        <v>23</v>
      </c>
      <c r="E55" s="13" t="s">
        <v>145</v>
      </c>
      <c r="F55" s="17" t="s">
        <v>141</v>
      </c>
      <c r="G55" s="9">
        <v>686</v>
      </c>
      <c r="H55" s="1" t="s">
        <v>142</v>
      </c>
      <c r="I55" s="4" t="s">
        <v>143</v>
      </c>
      <c r="J55" s="7" t="s">
        <v>23</v>
      </c>
      <c r="K55" s="19" t="s">
        <v>144</v>
      </c>
    </row>
    <row r="56" spans="1:11" ht="57.6" hidden="1" x14ac:dyDescent="0.3">
      <c r="A56" s="58" t="str">
        <f t="shared" si="0"/>
        <v>GOODS|Procter &amp; Gamble UK|United Kingdom|PO BOX 77</v>
      </c>
      <c r="B56" s="3" t="s">
        <v>2</v>
      </c>
      <c r="C56" s="21" t="s">
        <v>142</v>
      </c>
      <c r="D56" s="44" t="s">
        <v>23</v>
      </c>
      <c r="E56" s="13" t="s">
        <v>148</v>
      </c>
      <c r="F56" s="17" t="s">
        <v>146</v>
      </c>
      <c r="G56" s="2">
        <v>686</v>
      </c>
      <c r="H56" s="1" t="s">
        <v>142</v>
      </c>
      <c r="I56" s="4" t="s">
        <v>147</v>
      </c>
      <c r="J56" s="8" t="s">
        <v>23</v>
      </c>
      <c r="K56" s="5" t="s">
        <v>144</v>
      </c>
    </row>
    <row r="57" spans="1:11" ht="57.6" hidden="1" x14ac:dyDescent="0.3">
      <c r="A57" s="58" t="str">
        <f t="shared" si="0"/>
        <v>GOODS|Procter &amp; Gamble Technical Centres Limited|United Kingdom|</v>
      </c>
      <c r="B57" s="3" t="s">
        <v>2</v>
      </c>
      <c r="C57" s="21" t="s">
        <v>150</v>
      </c>
      <c r="D57" s="44" t="s">
        <v>23</v>
      </c>
      <c r="E57" s="13"/>
      <c r="F57" s="18" t="s">
        <v>149</v>
      </c>
      <c r="G57" s="10">
        <v>687</v>
      </c>
      <c r="H57" s="11" t="s">
        <v>150</v>
      </c>
      <c r="I57" s="4" t="s">
        <v>151</v>
      </c>
      <c r="J57" s="7" t="s">
        <v>23</v>
      </c>
      <c r="K57" s="5" t="s">
        <v>152</v>
      </c>
    </row>
    <row r="58" spans="1:11" ht="57.6" hidden="1" x14ac:dyDescent="0.3">
      <c r="A58" s="58" t="str">
        <f t="shared" si="0"/>
        <v>SERVICES|Procter &amp; Gamble Technical Centres Limited|United Kingdom|</v>
      </c>
      <c r="B58" s="3" t="s">
        <v>49</v>
      </c>
      <c r="C58" s="21" t="s">
        <v>150</v>
      </c>
      <c r="D58" s="44" t="s">
        <v>23</v>
      </c>
      <c r="E58" s="13"/>
      <c r="F58" s="18" t="s">
        <v>149</v>
      </c>
      <c r="G58" s="10">
        <v>687</v>
      </c>
      <c r="H58" s="11" t="s">
        <v>150</v>
      </c>
      <c r="I58" s="4" t="s">
        <v>151</v>
      </c>
      <c r="J58" s="7" t="s">
        <v>23</v>
      </c>
      <c r="K58" s="5" t="s">
        <v>152</v>
      </c>
    </row>
    <row r="59" spans="1:11" ht="43.2" hidden="1" x14ac:dyDescent="0.3">
      <c r="A59" s="58" t="str">
        <f t="shared" si="0"/>
        <v>GOODS|Procter &amp; Gamble Europe SA|Switzerland|</v>
      </c>
      <c r="B59" s="3" t="s">
        <v>2</v>
      </c>
      <c r="C59" s="21" t="s">
        <v>154</v>
      </c>
      <c r="D59" s="44" t="s">
        <v>22</v>
      </c>
      <c r="E59" s="13"/>
      <c r="F59" s="17" t="s">
        <v>153</v>
      </c>
      <c r="G59" s="2">
        <v>700</v>
      </c>
      <c r="H59" s="1" t="s">
        <v>154</v>
      </c>
      <c r="I59" s="4" t="s">
        <v>88</v>
      </c>
      <c r="J59" s="8" t="s">
        <v>22</v>
      </c>
      <c r="K59" s="5" t="s">
        <v>155</v>
      </c>
    </row>
    <row r="60" spans="1:11" ht="43.2" hidden="1" x14ac:dyDescent="0.3">
      <c r="A60" s="58" t="str">
        <f t="shared" si="0"/>
        <v>SERVICES|Procter &amp; Gamble Europe SA|Switzerland|</v>
      </c>
      <c r="B60" s="3" t="s">
        <v>49</v>
      </c>
      <c r="C60" s="21" t="s">
        <v>154</v>
      </c>
      <c r="D60" s="44" t="s">
        <v>22</v>
      </c>
      <c r="E60" s="13"/>
      <c r="F60" s="17" t="s">
        <v>153</v>
      </c>
      <c r="G60" s="2">
        <v>700</v>
      </c>
      <c r="H60" s="1" t="s">
        <v>154</v>
      </c>
      <c r="I60" s="4" t="s">
        <v>88</v>
      </c>
      <c r="J60" s="8" t="s">
        <v>22</v>
      </c>
      <c r="K60" s="5" t="s">
        <v>155</v>
      </c>
    </row>
    <row r="61" spans="1:11" ht="43.2" hidden="1" x14ac:dyDescent="0.3">
      <c r="A61" s="58" t="str">
        <f t="shared" si="0"/>
        <v>GOODS|Procter &amp; Gamble Blois SAS|France|</v>
      </c>
      <c r="B61" s="3" t="s">
        <v>2</v>
      </c>
      <c r="C61" s="21" t="s">
        <v>157</v>
      </c>
      <c r="D61" s="44" t="s">
        <v>17</v>
      </c>
      <c r="E61" s="13"/>
      <c r="F61" s="18" t="s">
        <v>156</v>
      </c>
      <c r="G61" s="10">
        <v>730</v>
      </c>
      <c r="H61" s="11" t="s">
        <v>157</v>
      </c>
      <c r="I61" s="4" t="s">
        <v>158</v>
      </c>
      <c r="J61" s="7" t="s">
        <v>17</v>
      </c>
      <c r="K61" s="5" t="s">
        <v>159</v>
      </c>
    </row>
    <row r="62" spans="1:11" ht="43.2" hidden="1" x14ac:dyDescent="0.3">
      <c r="A62" s="58" t="str">
        <f t="shared" si="0"/>
        <v>SERVICES|Procter &amp; Gamble Blois SAS|France|</v>
      </c>
      <c r="B62" s="3" t="s">
        <v>49</v>
      </c>
      <c r="C62" s="21" t="s">
        <v>157</v>
      </c>
      <c r="D62" s="44" t="s">
        <v>17</v>
      </c>
      <c r="E62" s="13"/>
      <c r="F62" s="18" t="s">
        <v>156</v>
      </c>
      <c r="G62" s="10">
        <v>730</v>
      </c>
      <c r="H62" s="11" t="s">
        <v>157</v>
      </c>
      <c r="I62" s="4" t="s">
        <v>158</v>
      </c>
      <c r="J62" s="7" t="s">
        <v>17</v>
      </c>
      <c r="K62" s="5" t="s">
        <v>159</v>
      </c>
    </row>
    <row r="63" spans="1:11" ht="43.2" hidden="1" x14ac:dyDescent="0.3">
      <c r="A63" s="58" t="str">
        <f t="shared" si="0"/>
        <v>GOODS|Procter &amp; Gamble España SA|Spain|</v>
      </c>
      <c r="B63" s="3" t="s">
        <v>2</v>
      </c>
      <c r="C63" s="21" t="s">
        <v>161</v>
      </c>
      <c r="D63" s="44" t="s">
        <v>21</v>
      </c>
      <c r="E63" s="13"/>
      <c r="F63" s="18" t="s">
        <v>160</v>
      </c>
      <c r="G63" s="10">
        <v>747</v>
      </c>
      <c r="H63" s="11" t="s">
        <v>161</v>
      </c>
      <c r="I63" s="4" t="s">
        <v>81</v>
      </c>
      <c r="J63" s="7" t="s">
        <v>21</v>
      </c>
      <c r="K63" s="5" t="s">
        <v>162</v>
      </c>
    </row>
    <row r="64" spans="1:11" ht="43.2" hidden="1" x14ac:dyDescent="0.3">
      <c r="A64" s="58" t="str">
        <f t="shared" si="0"/>
        <v>SERVICES|Procter &amp; Gamble España SA|Spain|</v>
      </c>
      <c r="B64" s="3" t="s">
        <v>49</v>
      </c>
      <c r="C64" s="21" t="s">
        <v>161</v>
      </c>
      <c r="D64" s="44" t="s">
        <v>21</v>
      </c>
      <c r="E64" s="13"/>
      <c r="F64" s="18" t="s">
        <v>160</v>
      </c>
      <c r="G64" s="10">
        <v>747</v>
      </c>
      <c r="H64" s="11" t="s">
        <v>161</v>
      </c>
      <c r="I64" s="4" t="s">
        <v>81</v>
      </c>
      <c r="J64" s="7" t="s">
        <v>21</v>
      </c>
      <c r="K64" s="5" t="s">
        <v>162</v>
      </c>
    </row>
    <row r="65" spans="1:11" ht="43.2" hidden="1" x14ac:dyDescent="0.3">
      <c r="A65" s="58" t="str">
        <f t="shared" si="0"/>
        <v>GOODS|Procter &amp; Gamble Services (Switzerland) SA|Switzerland|</v>
      </c>
      <c r="B65" s="3" t="s">
        <v>2</v>
      </c>
      <c r="C65" s="21" t="s">
        <v>164</v>
      </c>
      <c r="D65" s="44" t="s">
        <v>22</v>
      </c>
      <c r="E65" s="13"/>
      <c r="F65" s="17" t="s">
        <v>163</v>
      </c>
      <c r="G65" s="2">
        <v>752</v>
      </c>
      <c r="H65" s="1" t="s">
        <v>164</v>
      </c>
      <c r="I65" s="4" t="s">
        <v>88</v>
      </c>
      <c r="J65" s="8" t="s">
        <v>22</v>
      </c>
      <c r="K65" s="5" t="s">
        <v>165</v>
      </c>
    </row>
    <row r="66" spans="1:11" ht="43.2" hidden="1" x14ac:dyDescent="0.3">
      <c r="A66" s="58" t="str">
        <f t="shared" si="0"/>
        <v>SERVICES|Procter &amp; Gamble Services (Switzerland) SA|Switzerland|</v>
      </c>
      <c r="B66" s="3" t="s">
        <v>49</v>
      </c>
      <c r="C66" s="21" t="s">
        <v>164</v>
      </c>
      <c r="D66" s="44" t="s">
        <v>22</v>
      </c>
      <c r="E66" s="13"/>
      <c r="F66" s="17" t="s">
        <v>163</v>
      </c>
      <c r="G66" s="2">
        <v>752</v>
      </c>
      <c r="H66" s="1" t="s">
        <v>164</v>
      </c>
      <c r="I66" s="4" t="s">
        <v>88</v>
      </c>
      <c r="J66" s="8" t="s">
        <v>22</v>
      </c>
      <c r="K66" s="5" t="s">
        <v>165</v>
      </c>
    </row>
    <row r="67" spans="1:11" ht="28.8" hidden="1" x14ac:dyDescent="0.3">
      <c r="A67" s="58" t="str">
        <f t="shared" si="0"/>
        <v>GOODS|Procter &amp; Gamble Manufacturing GmbH|Germany|Kronberg</v>
      </c>
      <c r="B67" s="3" t="s">
        <v>2</v>
      </c>
      <c r="C67" s="21" t="s">
        <v>106</v>
      </c>
      <c r="D67" s="44" t="s">
        <v>18</v>
      </c>
      <c r="E67" s="13" t="s">
        <v>176</v>
      </c>
      <c r="F67" s="18" t="s">
        <v>167</v>
      </c>
      <c r="G67" s="10">
        <v>865</v>
      </c>
      <c r="H67" s="11" t="s">
        <v>106</v>
      </c>
      <c r="I67" s="4" t="s">
        <v>168</v>
      </c>
      <c r="J67" s="7" t="s">
        <v>18</v>
      </c>
      <c r="K67" s="5" t="s">
        <v>169</v>
      </c>
    </row>
    <row r="68" spans="1:11" ht="57.6" hidden="1" x14ac:dyDescent="0.3">
      <c r="A68" s="58" t="str">
        <f t="shared" ref="A68:A119" si="1">B68&amp;"|"&amp;C68&amp;"|"&amp;D68&amp;"|"&amp;E68</f>
        <v>GOODS|Procter &amp; Gamble Manufacturing GmbH|Germany|Marktheidenfeld</v>
      </c>
      <c r="B68" s="3" t="s">
        <v>2</v>
      </c>
      <c r="C68" s="21" t="s">
        <v>106</v>
      </c>
      <c r="D68" s="44" t="s">
        <v>18</v>
      </c>
      <c r="E68" s="13" t="s">
        <v>177</v>
      </c>
      <c r="F68" s="30" t="s">
        <v>170</v>
      </c>
      <c r="G68" s="31">
        <v>865</v>
      </c>
      <c r="H68" s="31" t="s">
        <v>106</v>
      </c>
      <c r="I68" s="31" t="s">
        <v>171</v>
      </c>
      <c r="J68" s="32" t="s">
        <v>18</v>
      </c>
      <c r="K68" s="5" t="s">
        <v>169</v>
      </c>
    </row>
    <row r="69" spans="1:11" ht="57.6" hidden="1" x14ac:dyDescent="0.3">
      <c r="A69" s="58" t="str">
        <f t="shared" si="1"/>
        <v>GOODS|Procter &amp; Gamble Manufacturing GmbH|Germany|Marktheidenfeld-Altfeld</v>
      </c>
      <c r="B69" s="3" t="s">
        <v>2</v>
      </c>
      <c r="C69" s="21" t="s">
        <v>106</v>
      </c>
      <c r="D69" s="44" t="s">
        <v>18</v>
      </c>
      <c r="E69" s="13" t="s">
        <v>178</v>
      </c>
      <c r="F69" s="26" t="s">
        <v>172</v>
      </c>
      <c r="G69" s="4">
        <v>865</v>
      </c>
      <c r="H69" s="4" t="s">
        <v>106</v>
      </c>
      <c r="I69" s="4" t="s">
        <v>173</v>
      </c>
      <c r="J69" s="7" t="s">
        <v>18</v>
      </c>
      <c r="K69" s="5" t="s">
        <v>169</v>
      </c>
    </row>
    <row r="70" spans="1:11" ht="57.6" hidden="1" x14ac:dyDescent="0.3">
      <c r="A70" s="58" t="str">
        <f t="shared" si="1"/>
        <v>GOODS|Procter &amp; Gamble Manufacturing GmbH|Germany|Wallduern</v>
      </c>
      <c r="B70" s="3" t="s">
        <v>2</v>
      </c>
      <c r="C70" s="21" t="s">
        <v>106</v>
      </c>
      <c r="D70" s="44" t="s">
        <v>18</v>
      </c>
      <c r="E70" s="13" t="s">
        <v>179</v>
      </c>
      <c r="F70" s="27" t="s">
        <v>174</v>
      </c>
      <c r="G70" s="28">
        <v>865</v>
      </c>
      <c r="H70" s="28" t="s">
        <v>106</v>
      </c>
      <c r="I70" s="28" t="s">
        <v>175</v>
      </c>
      <c r="J70" s="29" t="s">
        <v>18</v>
      </c>
      <c r="K70" s="5" t="s">
        <v>169</v>
      </c>
    </row>
    <row r="71" spans="1:11" ht="28.8" hidden="1" x14ac:dyDescent="0.3">
      <c r="A71" s="58" t="str">
        <f t="shared" si="1"/>
        <v>SERVICES|Procter &amp; Gamble Manufacturing GmbH|Germany| Kronberg</v>
      </c>
      <c r="B71" s="3" t="s">
        <v>49</v>
      </c>
      <c r="C71" s="21" t="s">
        <v>106</v>
      </c>
      <c r="D71" s="44" t="s">
        <v>18</v>
      </c>
      <c r="E71" s="13" t="s">
        <v>282</v>
      </c>
      <c r="F71" s="18" t="s">
        <v>167</v>
      </c>
      <c r="G71" s="10">
        <v>865</v>
      </c>
      <c r="H71" s="11" t="s">
        <v>106</v>
      </c>
      <c r="I71" s="4" t="s">
        <v>283</v>
      </c>
      <c r="J71" s="7" t="s">
        <v>18</v>
      </c>
      <c r="K71" s="5" t="s">
        <v>169</v>
      </c>
    </row>
    <row r="72" spans="1:11" ht="57.6" hidden="1" x14ac:dyDescent="0.3">
      <c r="A72" s="58" t="str">
        <f t="shared" si="1"/>
        <v>SERVICES|Procter &amp; Gamble Manufacturing GmbH|Germany|Marktheidenfeld</v>
      </c>
      <c r="B72" s="12" t="s">
        <v>49</v>
      </c>
      <c r="C72" s="21" t="s">
        <v>106</v>
      </c>
      <c r="D72" s="12" t="s">
        <v>18</v>
      </c>
      <c r="E72" s="12" t="s">
        <v>177</v>
      </c>
      <c r="F72" s="4" t="s">
        <v>170</v>
      </c>
      <c r="G72" s="4">
        <v>865</v>
      </c>
      <c r="H72" s="4" t="s">
        <v>106</v>
      </c>
      <c r="I72" s="4" t="s">
        <v>171</v>
      </c>
      <c r="J72" s="4" t="s">
        <v>18</v>
      </c>
      <c r="K72" s="1" t="s">
        <v>169</v>
      </c>
    </row>
    <row r="73" spans="1:11" ht="57.6" hidden="1" x14ac:dyDescent="0.3">
      <c r="A73" s="58" t="str">
        <f t="shared" si="1"/>
        <v>SERVICES|Procter &amp; Gamble Manufacturing GmbH|Germany| Wallduern</v>
      </c>
      <c r="B73" s="51" t="s">
        <v>49</v>
      </c>
      <c r="C73" s="57" t="s">
        <v>106</v>
      </c>
      <c r="D73" s="52" t="s">
        <v>18</v>
      </c>
      <c r="E73" s="56" t="s">
        <v>284</v>
      </c>
      <c r="F73" s="27" t="s">
        <v>174</v>
      </c>
      <c r="G73" s="28">
        <v>865</v>
      </c>
      <c r="H73" s="28" t="s">
        <v>106</v>
      </c>
      <c r="I73" s="28" t="s">
        <v>175</v>
      </c>
      <c r="J73" s="29" t="s">
        <v>18</v>
      </c>
      <c r="K73" s="53" t="s">
        <v>169</v>
      </c>
    </row>
    <row r="74" spans="1:11" ht="57.6" hidden="1" x14ac:dyDescent="0.3">
      <c r="A74" s="58" t="str">
        <f t="shared" si="1"/>
        <v>GOODS|Gillette UK Limited|United Kingdom|</v>
      </c>
      <c r="B74" s="3" t="s">
        <v>2</v>
      </c>
      <c r="C74" s="21" t="s">
        <v>181</v>
      </c>
      <c r="D74" s="44" t="s">
        <v>23</v>
      </c>
      <c r="E74" s="13"/>
      <c r="F74" s="18" t="s">
        <v>180</v>
      </c>
      <c r="G74" s="10">
        <v>869</v>
      </c>
      <c r="H74" s="11" t="s">
        <v>181</v>
      </c>
      <c r="I74" s="4" t="s">
        <v>151</v>
      </c>
      <c r="J74" s="7" t="s">
        <v>23</v>
      </c>
      <c r="K74" s="5" t="s">
        <v>182</v>
      </c>
    </row>
    <row r="75" spans="1:11" ht="57.6" hidden="1" x14ac:dyDescent="0.3">
      <c r="A75" s="58" t="str">
        <f t="shared" si="1"/>
        <v>SERVICES|Gillette UK Limited|United Kingdom|</v>
      </c>
      <c r="B75" s="3" t="s">
        <v>49</v>
      </c>
      <c r="C75" s="21" t="s">
        <v>181</v>
      </c>
      <c r="D75" s="44" t="s">
        <v>23</v>
      </c>
      <c r="E75" s="13"/>
      <c r="F75" s="18" t="s">
        <v>180</v>
      </c>
      <c r="G75" s="10">
        <v>869</v>
      </c>
      <c r="H75" s="11" t="s">
        <v>181</v>
      </c>
      <c r="I75" s="4" t="s">
        <v>151</v>
      </c>
      <c r="J75" s="7" t="s">
        <v>23</v>
      </c>
      <c r="K75" s="5" t="s">
        <v>182</v>
      </c>
    </row>
    <row r="76" spans="1:11" ht="43.2" hidden="1" x14ac:dyDescent="0.3">
      <c r="A76" s="58" t="str">
        <f t="shared" si="1"/>
        <v>GOODS|Procter &amp; Gamble Netherlands Services BV|Netherlands|</v>
      </c>
      <c r="B76" s="3" t="s">
        <v>2</v>
      </c>
      <c r="C76" s="21" t="s">
        <v>184</v>
      </c>
      <c r="D76" s="44" t="s">
        <v>20</v>
      </c>
      <c r="E76" s="13"/>
      <c r="F76" s="18" t="s">
        <v>183</v>
      </c>
      <c r="G76" s="10">
        <v>899</v>
      </c>
      <c r="H76" s="11" t="s">
        <v>184</v>
      </c>
      <c r="I76" s="4" t="s">
        <v>185</v>
      </c>
      <c r="J76" s="7" t="s">
        <v>20</v>
      </c>
      <c r="K76" s="5" t="s">
        <v>186</v>
      </c>
    </row>
    <row r="77" spans="1:11" ht="43.2" hidden="1" x14ac:dyDescent="0.3">
      <c r="A77" s="58" t="str">
        <f t="shared" si="1"/>
        <v>SERVICES|Procter &amp; Gamble Netherlands Services BV|Netherlands|</v>
      </c>
      <c r="B77" s="3" t="s">
        <v>49</v>
      </c>
      <c r="C77" s="21" t="s">
        <v>184</v>
      </c>
      <c r="D77" s="44" t="s">
        <v>20</v>
      </c>
      <c r="E77" s="13"/>
      <c r="F77" s="18" t="s">
        <v>183</v>
      </c>
      <c r="G77" s="10">
        <v>899</v>
      </c>
      <c r="H77" s="11" t="s">
        <v>184</v>
      </c>
      <c r="I77" s="4" t="s">
        <v>185</v>
      </c>
      <c r="J77" s="7" t="s">
        <v>20</v>
      </c>
      <c r="K77" s="5" t="s">
        <v>186</v>
      </c>
    </row>
    <row r="78" spans="1:11" ht="43.2" hidden="1" x14ac:dyDescent="0.3">
      <c r="A78" s="58" t="str">
        <f t="shared" si="1"/>
        <v>GOODS|Procter &amp; Gamble Germany GmbH &amp; Co Operations OHG|Germany|</v>
      </c>
      <c r="B78" s="3" t="s">
        <v>2</v>
      </c>
      <c r="C78" s="21" t="s">
        <v>188</v>
      </c>
      <c r="D78" s="44" t="s">
        <v>18</v>
      </c>
      <c r="E78" s="13"/>
      <c r="F78" s="17" t="s">
        <v>187</v>
      </c>
      <c r="G78" s="2">
        <v>901</v>
      </c>
      <c r="H78" s="1" t="s">
        <v>188</v>
      </c>
      <c r="I78" s="4" t="s">
        <v>189</v>
      </c>
      <c r="J78" s="8" t="s">
        <v>18</v>
      </c>
      <c r="K78" s="5" t="s">
        <v>190</v>
      </c>
    </row>
    <row r="79" spans="1:11" ht="43.2" hidden="1" x14ac:dyDescent="0.3">
      <c r="A79" s="58" t="str">
        <f t="shared" si="1"/>
        <v>SERVICES|Procter &amp; Gamble Germany GmbH &amp; Co Operations OHG|Germany|</v>
      </c>
      <c r="B79" s="3" t="s">
        <v>49</v>
      </c>
      <c r="C79" s="21" t="s">
        <v>188</v>
      </c>
      <c r="D79" s="44" t="s">
        <v>18</v>
      </c>
      <c r="E79" s="13"/>
      <c r="F79" s="17" t="s">
        <v>187</v>
      </c>
      <c r="G79" s="2">
        <v>901</v>
      </c>
      <c r="H79" s="1" t="s">
        <v>188</v>
      </c>
      <c r="I79" s="4" t="s">
        <v>189</v>
      </c>
      <c r="J79" s="8" t="s">
        <v>18</v>
      </c>
      <c r="K79" s="5" t="s">
        <v>190</v>
      </c>
    </row>
    <row r="80" spans="1:11" ht="43.2" hidden="1" x14ac:dyDescent="0.3">
      <c r="A80" s="58" t="str">
        <f t="shared" si="1"/>
        <v>GOODS|Procter and Gamble Czech Republic s.r.o|Czech Republic|</v>
      </c>
      <c r="B80" s="3" t="s">
        <v>2</v>
      </c>
      <c r="C80" s="21" t="s">
        <v>269</v>
      </c>
      <c r="D80" s="44" t="s">
        <v>16</v>
      </c>
      <c r="E80" s="13"/>
      <c r="F80" s="18" t="s">
        <v>191</v>
      </c>
      <c r="G80" s="10">
        <v>903</v>
      </c>
      <c r="H80" s="11" t="s">
        <v>192</v>
      </c>
      <c r="I80" s="4" t="s">
        <v>193</v>
      </c>
      <c r="J80" s="7" t="s">
        <v>16</v>
      </c>
      <c r="K80" s="5" t="s">
        <v>194</v>
      </c>
    </row>
    <row r="81" spans="1:11" ht="43.2" hidden="1" x14ac:dyDescent="0.3">
      <c r="A81" s="58" t="str">
        <f t="shared" si="1"/>
        <v>SERVICES|Procter and Gamble Czech Republic s.r.o|Czech Republic|</v>
      </c>
      <c r="B81" s="3" t="s">
        <v>49</v>
      </c>
      <c r="C81" s="21" t="s">
        <v>269</v>
      </c>
      <c r="D81" s="44" t="s">
        <v>16</v>
      </c>
      <c r="E81" s="13"/>
      <c r="F81" s="18" t="s">
        <v>191</v>
      </c>
      <c r="G81" s="10">
        <v>903</v>
      </c>
      <c r="H81" s="11" t="s">
        <v>192</v>
      </c>
      <c r="I81" s="4" t="s">
        <v>193</v>
      </c>
      <c r="J81" s="7" t="s">
        <v>16</v>
      </c>
      <c r="K81" s="5" t="s">
        <v>194</v>
      </c>
    </row>
    <row r="82" spans="1:11" ht="43.2" hidden="1" x14ac:dyDescent="0.3">
      <c r="A82" s="58" t="str">
        <f t="shared" si="1"/>
        <v>GOODS|Procter and Gamble RSC|Hungary|</v>
      </c>
      <c r="B82" s="3" t="s">
        <v>2</v>
      </c>
      <c r="C82" s="21" t="s">
        <v>196</v>
      </c>
      <c r="D82" s="44" t="s">
        <v>19</v>
      </c>
      <c r="E82" s="13"/>
      <c r="F82" s="17" t="s">
        <v>195</v>
      </c>
      <c r="G82" s="22">
        <v>908</v>
      </c>
      <c r="H82" s="23" t="s">
        <v>196</v>
      </c>
      <c r="I82" s="4" t="s">
        <v>197</v>
      </c>
      <c r="J82" s="24" t="s">
        <v>19</v>
      </c>
      <c r="K82" s="25" t="s">
        <v>198</v>
      </c>
    </row>
    <row r="83" spans="1:11" ht="43.2" hidden="1" x14ac:dyDescent="0.3">
      <c r="A83" s="58" t="str">
        <f t="shared" si="1"/>
        <v>SERVICES|Procter and Gamble RSC|Hungary|</v>
      </c>
      <c r="B83" s="3" t="s">
        <v>49</v>
      </c>
      <c r="C83" s="21" t="s">
        <v>196</v>
      </c>
      <c r="D83" s="44" t="s">
        <v>19</v>
      </c>
      <c r="E83" s="13"/>
      <c r="F83" s="17" t="s">
        <v>195</v>
      </c>
      <c r="G83" s="22">
        <v>908</v>
      </c>
      <c r="H83" s="23" t="s">
        <v>196</v>
      </c>
      <c r="I83" s="4" t="s">
        <v>197</v>
      </c>
      <c r="J83" s="24" t="s">
        <v>19</v>
      </c>
      <c r="K83" s="25" t="s">
        <v>198</v>
      </c>
    </row>
    <row r="84" spans="1:11" ht="43.2" hidden="1" x14ac:dyDescent="0.3">
      <c r="A84" s="58" t="str">
        <f t="shared" si="1"/>
        <v>GOODS|Procter &amp; Gamble Germany GmbH|Germany|</v>
      </c>
      <c r="B84" s="3" t="s">
        <v>2</v>
      </c>
      <c r="C84" s="21" t="s">
        <v>200</v>
      </c>
      <c r="D84" s="44" t="s">
        <v>18</v>
      </c>
      <c r="E84" s="13"/>
      <c r="F84" s="17" t="s">
        <v>199</v>
      </c>
      <c r="G84" s="2">
        <v>917</v>
      </c>
      <c r="H84" s="1" t="s">
        <v>200</v>
      </c>
      <c r="I84" s="4" t="s">
        <v>189</v>
      </c>
      <c r="J84" s="8" t="s">
        <v>18</v>
      </c>
      <c r="K84" s="5" t="s">
        <v>201</v>
      </c>
    </row>
    <row r="85" spans="1:11" ht="43.2" hidden="1" x14ac:dyDescent="0.3">
      <c r="A85" s="58" t="str">
        <f t="shared" si="1"/>
        <v>SERVICES|Procter &amp; Gamble Germany GmbH|Germany|</v>
      </c>
      <c r="B85" s="3" t="s">
        <v>49</v>
      </c>
      <c r="C85" s="21" t="s">
        <v>200</v>
      </c>
      <c r="D85" s="44" t="s">
        <v>18</v>
      </c>
      <c r="E85" s="13"/>
      <c r="F85" s="17" t="s">
        <v>199</v>
      </c>
      <c r="G85" s="2">
        <v>917</v>
      </c>
      <c r="H85" s="1" t="s">
        <v>200</v>
      </c>
      <c r="I85" s="4" t="s">
        <v>189</v>
      </c>
      <c r="J85" s="8" t="s">
        <v>18</v>
      </c>
      <c r="K85" s="5" t="s">
        <v>201</v>
      </c>
    </row>
    <row r="86" spans="1:11" ht="43.2" hidden="1" x14ac:dyDescent="0.3">
      <c r="A86" s="58" t="str">
        <f t="shared" si="1"/>
        <v>GOODS|Laboratorios Vicks SL|Spain|</v>
      </c>
      <c r="B86" s="3" t="s">
        <v>2</v>
      </c>
      <c r="C86" s="21" t="s">
        <v>203</v>
      </c>
      <c r="D86" s="44" t="s">
        <v>21</v>
      </c>
      <c r="E86" s="13"/>
      <c r="F86" s="17" t="s">
        <v>202</v>
      </c>
      <c r="G86" s="2">
        <v>918</v>
      </c>
      <c r="H86" s="1" t="s">
        <v>203</v>
      </c>
      <c r="I86" s="4" t="s">
        <v>81</v>
      </c>
      <c r="J86" s="8" t="s">
        <v>21</v>
      </c>
      <c r="K86" s="5" t="s">
        <v>204</v>
      </c>
    </row>
    <row r="87" spans="1:11" ht="43.2" hidden="1" x14ac:dyDescent="0.3">
      <c r="A87" s="58" t="str">
        <f t="shared" si="1"/>
        <v>SERVICES|Laboratorios Vicks SL|Spain|</v>
      </c>
      <c r="B87" s="3" t="s">
        <v>49</v>
      </c>
      <c r="C87" s="21" t="s">
        <v>203</v>
      </c>
      <c r="D87" s="44" t="s">
        <v>21</v>
      </c>
      <c r="E87" s="13"/>
      <c r="F87" s="17" t="s">
        <v>202</v>
      </c>
      <c r="G87" s="2">
        <v>918</v>
      </c>
      <c r="H87" s="1" t="s">
        <v>203</v>
      </c>
      <c r="I87" s="4" t="s">
        <v>81</v>
      </c>
      <c r="J87" s="8" t="s">
        <v>21</v>
      </c>
      <c r="K87" s="5" t="s">
        <v>204</v>
      </c>
    </row>
    <row r="88" spans="1:11" ht="43.2" hidden="1" x14ac:dyDescent="0.3">
      <c r="A88" s="58" t="str">
        <f t="shared" si="1"/>
        <v>GOODS|P&amp;G Prestige Service GmbH|Germany|</v>
      </c>
      <c r="B88" s="3" t="s">
        <v>2</v>
      </c>
      <c r="C88" s="21" t="s">
        <v>206</v>
      </c>
      <c r="D88" s="44" t="s">
        <v>18</v>
      </c>
      <c r="E88" s="13"/>
      <c r="F88" s="17" t="s">
        <v>205</v>
      </c>
      <c r="G88" s="2">
        <v>944</v>
      </c>
      <c r="H88" s="1" t="s">
        <v>206</v>
      </c>
      <c r="I88" s="4" t="s">
        <v>207</v>
      </c>
      <c r="J88" s="8" t="s">
        <v>18</v>
      </c>
      <c r="K88" s="5" t="s">
        <v>285</v>
      </c>
    </row>
    <row r="89" spans="1:11" ht="43.2" hidden="1" x14ac:dyDescent="0.3">
      <c r="A89" s="58" t="str">
        <f t="shared" si="1"/>
        <v>SERVICES|P&amp;G Prestige Service GmbH|Germany|</v>
      </c>
      <c r="B89" s="3" t="s">
        <v>49</v>
      </c>
      <c r="C89" s="21" t="s">
        <v>206</v>
      </c>
      <c r="D89" s="44" t="s">
        <v>18</v>
      </c>
      <c r="E89" s="13"/>
      <c r="F89" s="17" t="s">
        <v>205</v>
      </c>
      <c r="G89" s="2">
        <v>944</v>
      </c>
      <c r="H89" s="1" t="s">
        <v>206</v>
      </c>
      <c r="I89" s="4" t="s">
        <v>207</v>
      </c>
      <c r="J89" s="8" t="s">
        <v>18</v>
      </c>
      <c r="K89" s="5" t="s">
        <v>285</v>
      </c>
    </row>
    <row r="90" spans="1:11" ht="28.8" hidden="1" x14ac:dyDescent="0.3">
      <c r="A90" s="58" t="str">
        <f t="shared" si="1"/>
        <v>GOODS|Procter &amp; Gamble Acquisition GmbH |Germany|</v>
      </c>
      <c r="B90" s="3" t="s">
        <v>2</v>
      </c>
      <c r="C90" s="21" t="s">
        <v>211</v>
      </c>
      <c r="D90" s="44" t="s">
        <v>18</v>
      </c>
      <c r="E90" s="13"/>
      <c r="F90" s="17" t="s">
        <v>210</v>
      </c>
      <c r="G90" s="2">
        <v>2022</v>
      </c>
      <c r="H90" s="1" t="s">
        <v>211</v>
      </c>
      <c r="I90" s="4" t="s">
        <v>212</v>
      </c>
      <c r="J90" s="8" t="s">
        <v>18</v>
      </c>
      <c r="K90" s="5" t="s">
        <v>209</v>
      </c>
    </row>
    <row r="91" spans="1:11" ht="28.8" hidden="1" x14ac:dyDescent="0.3">
      <c r="A91" s="58" t="str">
        <f t="shared" si="1"/>
        <v>SERVICES|Procter &amp; Gamble Acquisition GmbH |Germany|</v>
      </c>
      <c r="B91" s="3" t="s">
        <v>49</v>
      </c>
      <c r="C91" s="21" t="s">
        <v>211</v>
      </c>
      <c r="D91" s="44" t="s">
        <v>18</v>
      </c>
      <c r="E91" s="13"/>
      <c r="F91" s="17" t="s">
        <v>262</v>
      </c>
      <c r="G91" s="2">
        <v>2023</v>
      </c>
      <c r="H91" s="1" t="s">
        <v>211</v>
      </c>
      <c r="I91" s="4" t="s">
        <v>263</v>
      </c>
      <c r="J91" s="8" t="s">
        <v>18</v>
      </c>
      <c r="K91" s="5" t="s">
        <v>209</v>
      </c>
    </row>
    <row r="92" spans="1:11" ht="28.8" hidden="1" x14ac:dyDescent="0.3">
      <c r="A92" s="58" t="str">
        <f t="shared" si="1"/>
        <v>GOODS|Gillette Management LLC|United Kingdom|</v>
      </c>
      <c r="B92" s="3" t="s">
        <v>2</v>
      </c>
      <c r="C92" s="21" t="s">
        <v>166</v>
      </c>
      <c r="D92" s="44" t="s">
        <v>23</v>
      </c>
      <c r="E92" s="13"/>
      <c r="F92" s="18" t="s">
        <v>213</v>
      </c>
      <c r="G92" s="10">
        <v>2041</v>
      </c>
      <c r="H92" s="11" t="s">
        <v>166</v>
      </c>
      <c r="I92" s="4" t="s">
        <v>239</v>
      </c>
      <c r="J92" s="7" t="s">
        <v>23</v>
      </c>
      <c r="K92" s="5" t="s">
        <v>182</v>
      </c>
    </row>
    <row r="93" spans="1:11" ht="28.8" hidden="1" x14ac:dyDescent="0.3">
      <c r="A93" s="58" t="str">
        <f t="shared" si="1"/>
        <v>SERVICES|Gillette Management LLC|United Kingdom|</v>
      </c>
      <c r="B93" s="3" t="s">
        <v>49</v>
      </c>
      <c r="C93" s="21" t="s">
        <v>166</v>
      </c>
      <c r="D93" s="44" t="s">
        <v>23</v>
      </c>
      <c r="E93" s="13"/>
      <c r="F93" s="18" t="s">
        <v>213</v>
      </c>
      <c r="G93" s="10">
        <v>2041</v>
      </c>
      <c r="H93" s="11" t="s">
        <v>166</v>
      </c>
      <c r="I93" s="4" t="s">
        <v>239</v>
      </c>
      <c r="J93" s="7" t="s">
        <v>23</v>
      </c>
      <c r="K93" s="5" t="s">
        <v>182</v>
      </c>
    </row>
    <row r="94" spans="1:11" ht="28.8" hidden="1" x14ac:dyDescent="0.3">
      <c r="A94" s="58" t="str">
        <f t="shared" si="1"/>
        <v>GOODS|Procter &amp; Gamble Verwaltungs GmbH|Germany|</v>
      </c>
      <c r="B94" s="3" t="s">
        <v>2</v>
      </c>
      <c r="C94" s="21" t="s">
        <v>215</v>
      </c>
      <c r="D94" s="44" t="s">
        <v>18</v>
      </c>
      <c r="E94" s="13"/>
      <c r="F94" s="17" t="s">
        <v>214</v>
      </c>
      <c r="G94" s="2">
        <v>2046</v>
      </c>
      <c r="H94" s="1" t="s">
        <v>215</v>
      </c>
      <c r="I94" s="4" t="s">
        <v>216</v>
      </c>
      <c r="J94" s="8" t="s">
        <v>18</v>
      </c>
      <c r="K94" s="5" t="s">
        <v>217</v>
      </c>
    </row>
    <row r="95" spans="1:11" ht="28.8" hidden="1" x14ac:dyDescent="0.3">
      <c r="A95" s="58" t="str">
        <f t="shared" si="1"/>
        <v>SERVICES|Procter &amp; Gamble Verwaltungs GmbH|Germany|</v>
      </c>
      <c r="B95" s="3" t="s">
        <v>49</v>
      </c>
      <c r="C95" s="21" t="s">
        <v>215</v>
      </c>
      <c r="D95" s="44" t="s">
        <v>18</v>
      </c>
      <c r="E95" s="13"/>
      <c r="F95" s="17" t="s">
        <v>214</v>
      </c>
      <c r="G95" s="2">
        <v>2046</v>
      </c>
      <c r="H95" s="1" t="s">
        <v>215</v>
      </c>
      <c r="I95" s="4" t="s">
        <v>216</v>
      </c>
      <c r="J95" s="8" t="s">
        <v>18</v>
      </c>
      <c r="K95" s="5" t="s">
        <v>217</v>
      </c>
    </row>
    <row r="96" spans="1:11" ht="28.8" hidden="1" x14ac:dyDescent="0.3">
      <c r="A96" s="58" t="str">
        <f t="shared" si="1"/>
        <v>GOODS|Procter &amp; Gamble Investment GmbH|Germany|</v>
      </c>
      <c r="B96" s="3" t="s">
        <v>2</v>
      </c>
      <c r="C96" s="21" t="s">
        <v>219</v>
      </c>
      <c r="D96" s="44" t="s">
        <v>18</v>
      </c>
      <c r="E96" s="13"/>
      <c r="F96" s="17" t="s">
        <v>218</v>
      </c>
      <c r="G96" s="2">
        <v>2056</v>
      </c>
      <c r="H96" s="1" t="s">
        <v>219</v>
      </c>
      <c r="I96" s="4" t="s">
        <v>220</v>
      </c>
      <c r="J96" s="8" t="s">
        <v>18</v>
      </c>
      <c r="K96" s="5" t="s">
        <v>209</v>
      </c>
    </row>
    <row r="97" spans="1:11" ht="28.8" hidden="1" x14ac:dyDescent="0.3">
      <c r="A97" s="58" t="str">
        <f t="shared" si="1"/>
        <v>SERVICES|Procter &amp; Gamble Investment GmbH|Germany|</v>
      </c>
      <c r="B97" s="3" t="s">
        <v>49</v>
      </c>
      <c r="C97" s="21" t="s">
        <v>219</v>
      </c>
      <c r="D97" s="44" t="s">
        <v>18</v>
      </c>
      <c r="E97" s="13"/>
      <c r="F97" s="17" t="s">
        <v>264</v>
      </c>
      <c r="G97" s="2">
        <v>2057</v>
      </c>
      <c r="H97" s="1" t="s">
        <v>219</v>
      </c>
      <c r="I97" s="4" t="s">
        <v>265</v>
      </c>
      <c r="J97" s="8" t="s">
        <v>18</v>
      </c>
      <c r="K97" s="5" t="s">
        <v>209</v>
      </c>
    </row>
    <row r="98" spans="1:11" ht="28.8" hidden="1" x14ac:dyDescent="0.3">
      <c r="A98" s="58" t="str">
        <f t="shared" si="1"/>
        <v>GOODS|Procter &amp; Gamble Manufacturing Berlin GmbH|Germany|</v>
      </c>
      <c r="B98" s="3" t="s">
        <v>2</v>
      </c>
      <c r="C98" s="20" t="s">
        <v>222</v>
      </c>
      <c r="D98" s="44" t="s">
        <v>18</v>
      </c>
      <c r="E98" s="13"/>
      <c r="F98" s="18" t="s">
        <v>221</v>
      </c>
      <c r="G98" s="10">
        <v>2066</v>
      </c>
      <c r="H98" s="11" t="s">
        <v>222</v>
      </c>
      <c r="I98" s="4" t="s">
        <v>223</v>
      </c>
      <c r="J98" s="7" t="s">
        <v>18</v>
      </c>
      <c r="K98" s="5" t="s">
        <v>224</v>
      </c>
    </row>
    <row r="99" spans="1:11" ht="28.8" hidden="1" x14ac:dyDescent="0.3">
      <c r="A99" s="58" t="str">
        <f t="shared" si="1"/>
        <v>SERVICES|Procter &amp; Gamble Manufacturing Berlin GmbH|Germany|</v>
      </c>
      <c r="B99" s="3" t="s">
        <v>49</v>
      </c>
      <c r="C99" s="20" t="s">
        <v>222</v>
      </c>
      <c r="D99" s="44" t="s">
        <v>18</v>
      </c>
      <c r="E99" s="13"/>
      <c r="F99" s="18" t="s">
        <v>221</v>
      </c>
      <c r="G99" s="10">
        <v>2066</v>
      </c>
      <c r="H99" s="11" t="s">
        <v>222</v>
      </c>
      <c r="I99" s="4" t="s">
        <v>223</v>
      </c>
      <c r="J99" s="7" t="s">
        <v>18</v>
      </c>
      <c r="K99" s="5" t="s">
        <v>224</v>
      </c>
    </row>
    <row r="100" spans="1:11" ht="28.8" hidden="1" x14ac:dyDescent="0.3">
      <c r="A100" s="58" t="str">
        <f t="shared" si="1"/>
        <v>GOODS|Braun-Gillette Immobilien GmbH &amp; Co. KG|Germany|</v>
      </c>
      <c r="B100" s="3" t="s">
        <v>2</v>
      </c>
      <c r="C100" s="21" t="s">
        <v>226</v>
      </c>
      <c r="D100" s="44" t="s">
        <v>18</v>
      </c>
      <c r="E100" s="13"/>
      <c r="F100" s="17" t="s">
        <v>225</v>
      </c>
      <c r="G100" s="2">
        <v>2143</v>
      </c>
      <c r="H100" s="1" t="s">
        <v>226</v>
      </c>
      <c r="I100" s="4" t="s">
        <v>227</v>
      </c>
      <c r="J100" s="8" t="s">
        <v>18</v>
      </c>
      <c r="K100" s="5" t="s">
        <v>228</v>
      </c>
    </row>
    <row r="101" spans="1:11" ht="28.8" hidden="1" x14ac:dyDescent="0.3">
      <c r="A101" s="58" t="str">
        <f t="shared" si="1"/>
        <v>SERVICES|Braun-Gillette Immobilien GmbH &amp; Co. KG|Germany|</v>
      </c>
      <c r="B101" s="3" t="s">
        <v>49</v>
      </c>
      <c r="C101" s="21" t="s">
        <v>226</v>
      </c>
      <c r="D101" s="44" t="s">
        <v>18</v>
      </c>
      <c r="E101" s="13"/>
      <c r="F101" s="17" t="s">
        <v>225</v>
      </c>
      <c r="G101" s="2">
        <v>2143</v>
      </c>
      <c r="H101" s="1" t="s">
        <v>226</v>
      </c>
      <c r="I101" s="4" t="s">
        <v>227</v>
      </c>
      <c r="J101" s="8" t="s">
        <v>18</v>
      </c>
      <c r="K101" s="5" t="s">
        <v>228</v>
      </c>
    </row>
    <row r="102" spans="1:11" ht="43.2" hidden="1" x14ac:dyDescent="0.3">
      <c r="A102" s="58" t="str">
        <f t="shared" si="1"/>
        <v>GOODS|SPD Swiss Precision Diagnostics GmbH|United Kingdom|</v>
      </c>
      <c r="B102" s="3" t="s">
        <v>2</v>
      </c>
      <c r="C102" s="21" t="s">
        <v>230</v>
      </c>
      <c r="D102" s="44" t="s">
        <v>23</v>
      </c>
      <c r="E102" s="13"/>
      <c r="F102" s="17" t="s">
        <v>229</v>
      </c>
      <c r="G102" s="2">
        <v>2151</v>
      </c>
      <c r="H102" s="1" t="s">
        <v>230</v>
      </c>
      <c r="I102" s="4" t="s">
        <v>88</v>
      </c>
      <c r="J102" s="8" t="s">
        <v>22</v>
      </c>
      <c r="K102" s="5" t="s">
        <v>286</v>
      </c>
    </row>
    <row r="103" spans="1:11" ht="43.2" hidden="1" x14ac:dyDescent="0.3">
      <c r="A103" s="58" t="str">
        <f t="shared" si="1"/>
        <v>SERVICES|SPD Swiss Precision Diagnostics GmbH|United Kingdom|</v>
      </c>
      <c r="B103" s="3" t="s">
        <v>49</v>
      </c>
      <c r="C103" s="21" t="s">
        <v>230</v>
      </c>
      <c r="D103" s="44" t="s">
        <v>23</v>
      </c>
      <c r="E103" s="13"/>
      <c r="F103" s="17" t="s">
        <v>229</v>
      </c>
      <c r="G103" s="2">
        <v>2151</v>
      </c>
      <c r="H103" s="1" t="s">
        <v>230</v>
      </c>
      <c r="I103" s="4" t="s">
        <v>88</v>
      </c>
      <c r="J103" s="8" t="s">
        <v>22</v>
      </c>
      <c r="K103" s="5" t="s">
        <v>286</v>
      </c>
    </row>
    <row r="104" spans="1:11" ht="28.8" hidden="1" x14ac:dyDescent="0.3">
      <c r="A104" s="58" t="str">
        <f t="shared" si="1"/>
        <v>GOODS|SPD Development Company Ltd|United Kingdom|</v>
      </c>
      <c r="B104" s="3" t="s">
        <v>2</v>
      </c>
      <c r="C104" s="21" t="s">
        <v>232</v>
      </c>
      <c r="D104" s="44" t="s">
        <v>23</v>
      </c>
      <c r="E104" s="13"/>
      <c r="F104" s="18" t="s">
        <v>231</v>
      </c>
      <c r="G104" s="10">
        <v>2156</v>
      </c>
      <c r="H104" s="11" t="s">
        <v>232</v>
      </c>
      <c r="I104" s="4" t="s">
        <v>233</v>
      </c>
      <c r="J104" s="7" t="s">
        <v>23</v>
      </c>
      <c r="K104" s="5" t="s">
        <v>234</v>
      </c>
    </row>
    <row r="105" spans="1:11" ht="28.8" hidden="1" x14ac:dyDescent="0.3">
      <c r="A105" s="58" t="str">
        <f t="shared" si="1"/>
        <v>SERVICES|SPD Development Company Ltd|United Kingdom|</v>
      </c>
      <c r="B105" s="3" t="s">
        <v>49</v>
      </c>
      <c r="C105" s="21" t="s">
        <v>232</v>
      </c>
      <c r="D105" s="44" t="s">
        <v>23</v>
      </c>
      <c r="E105" s="13"/>
      <c r="F105" s="18" t="s">
        <v>231</v>
      </c>
      <c r="G105" s="10">
        <v>2156</v>
      </c>
      <c r="H105" s="11" t="s">
        <v>232</v>
      </c>
      <c r="I105" s="4" t="s">
        <v>233</v>
      </c>
      <c r="J105" s="7" t="s">
        <v>23</v>
      </c>
      <c r="K105" s="5" t="s">
        <v>234</v>
      </c>
    </row>
    <row r="106" spans="1:11" ht="43.2" hidden="1" x14ac:dyDescent="0.3">
      <c r="A106" s="58" t="str">
        <f t="shared" si="1"/>
        <v>GOODS|Procter &amp; Gamble Grundstucks und Vermogensverwaltungs GmbH &amp; Co. KG|Germany|</v>
      </c>
      <c r="B106" s="3" t="s">
        <v>2</v>
      </c>
      <c r="C106" s="21" t="s">
        <v>236</v>
      </c>
      <c r="D106" s="44" t="s">
        <v>18</v>
      </c>
      <c r="E106" s="13"/>
      <c r="F106" s="18" t="s">
        <v>235</v>
      </c>
      <c r="G106" s="10">
        <v>2157</v>
      </c>
      <c r="H106" s="20" t="s">
        <v>236</v>
      </c>
      <c r="I106" s="4" t="s">
        <v>237</v>
      </c>
      <c r="J106" s="7" t="s">
        <v>18</v>
      </c>
      <c r="K106" s="5" t="s">
        <v>238</v>
      </c>
    </row>
    <row r="107" spans="1:11" ht="43.2" hidden="1" x14ac:dyDescent="0.3">
      <c r="A107" s="58" t="str">
        <f t="shared" si="1"/>
        <v>SERVICES|Procter &amp; Gamble Grundstucks und Vermogensverwaltungs GmbH &amp; Co. KG|Germany|</v>
      </c>
      <c r="B107" s="3" t="s">
        <v>49</v>
      </c>
      <c r="C107" s="21" t="s">
        <v>236</v>
      </c>
      <c r="D107" s="44" t="s">
        <v>18</v>
      </c>
      <c r="E107" s="13"/>
      <c r="F107" s="18" t="s">
        <v>235</v>
      </c>
      <c r="G107" s="10">
        <v>2157</v>
      </c>
      <c r="H107" s="20" t="s">
        <v>236</v>
      </c>
      <c r="I107" s="4" t="s">
        <v>237</v>
      </c>
      <c r="J107" s="7" t="s">
        <v>18</v>
      </c>
      <c r="K107" s="5" t="s">
        <v>238</v>
      </c>
    </row>
    <row r="108" spans="1:11" hidden="1" x14ac:dyDescent="0.3">
      <c r="A108" s="58" t="str">
        <f t="shared" si="1"/>
        <v>|||</v>
      </c>
      <c r="B108" s="3"/>
      <c r="C108" s="21"/>
      <c r="D108" s="44"/>
      <c r="E108" s="13"/>
      <c r="F108" s="17"/>
      <c r="G108" s="2"/>
      <c r="H108" s="1"/>
      <c r="I108" s="4"/>
      <c r="J108" s="8"/>
      <c r="K108" s="5"/>
    </row>
    <row r="109" spans="1:11" hidden="1" x14ac:dyDescent="0.3">
      <c r="A109" s="58" t="str">
        <f t="shared" si="1"/>
        <v>|||</v>
      </c>
      <c r="B109" s="3"/>
      <c r="C109" s="21"/>
      <c r="D109" s="44"/>
      <c r="E109" s="13"/>
      <c r="F109" s="17"/>
      <c r="G109" s="2"/>
      <c r="H109" s="1"/>
      <c r="I109" s="4"/>
      <c r="J109" s="8"/>
      <c r="K109" s="5"/>
    </row>
    <row r="110" spans="1:11" ht="28.8" hidden="1" x14ac:dyDescent="0.3">
      <c r="A110" s="58" t="str">
        <f t="shared" si="1"/>
        <v>GOODS|Wella UK Holdings Limited|United Kingdom|</v>
      </c>
      <c r="B110" s="3" t="s">
        <v>2</v>
      </c>
      <c r="C110" s="21" t="s">
        <v>242</v>
      </c>
      <c r="D110" s="44" t="s">
        <v>23</v>
      </c>
      <c r="E110" s="13"/>
      <c r="F110" s="17" t="s">
        <v>241</v>
      </c>
      <c r="G110" s="2">
        <v>2211</v>
      </c>
      <c r="H110" s="1" t="s">
        <v>242</v>
      </c>
      <c r="I110" s="4" t="s">
        <v>239</v>
      </c>
      <c r="J110" s="8" t="s">
        <v>23</v>
      </c>
      <c r="K110" s="5" t="s">
        <v>240</v>
      </c>
    </row>
    <row r="111" spans="1:11" ht="28.8" hidden="1" x14ac:dyDescent="0.3">
      <c r="A111" s="58" t="str">
        <f t="shared" si="1"/>
        <v>SERVICES|Wella UK Holdings Limited|United Kingdom|</v>
      </c>
      <c r="B111" s="3" t="s">
        <v>49</v>
      </c>
      <c r="C111" s="21" t="s">
        <v>242</v>
      </c>
      <c r="D111" s="44" t="s">
        <v>23</v>
      </c>
      <c r="E111" s="13"/>
      <c r="F111" s="17" t="s">
        <v>241</v>
      </c>
      <c r="G111" s="2">
        <v>2211</v>
      </c>
      <c r="H111" s="1" t="s">
        <v>242</v>
      </c>
      <c r="I111" s="4" t="s">
        <v>239</v>
      </c>
      <c r="J111" s="8" t="s">
        <v>23</v>
      </c>
      <c r="K111" s="5" t="s">
        <v>240</v>
      </c>
    </row>
    <row r="112" spans="1:11" x14ac:dyDescent="0.3">
      <c r="A112" s="58" t="str">
        <f t="shared" si="1"/>
        <v>GOODS|Parfum Rochas SAS||</v>
      </c>
      <c r="B112" s="3" t="s">
        <v>2</v>
      </c>
      <c r="C112" s="21" t="s">
        <v>243</v>
      </c>
      <c r="D112" s="44"/>
      <c r="E112" s="13"/>
      <c r="F112" s="18"/>
      <c r="G112" s="10"/>
      <c r="H112" s="11"/>
      <c r="I112" s="4"/>
      <c r="J112" s="7"/>
      <c r="K112" s="5"/>
    </row>
    <row r="113" spans="1:12" x14ac:dyDescent="0.3">
      <c r="A113" s="58" t="str">
        <f t="shared" si="1"/>
        <v>SERVICES|Parfum Rochas SAS||</v>
      </c>
      <c r="B113" s="3" t="s">
        <v>49</v>
      </c>
      <c r="C113" s="21" t="s">
        <v>243</v>
      </c>
      <c r="D113" s="44"/>
      <c r="E113" s="13"/>
      <c r="F113" s="18"/>
      <c r="G113" s="10"/>
      <c r="H113" s="11"/>
      <c r="I113" s="4"/>
      <c r="J113" s="7"/>
      <c r="K113" s="5"/>
    </row>
    <row r="114" spans="1:12" ht="43.2" hidden="1" x14ac:dyDescent="0.3">
      <c r="A114" s="58" t="str">
        <f t="shared" si="1"/>
        <v>GOODS|SAS SPF Beauté|France|</v>
      </c>
      <c r="B114" s="3" t="s">
        <v>2</v>
      </c>
      <c r="C114" s="21" t="s">
        <v>245</v>
      </c>
      <c r="D114" s="44" t="s">
        <v>17</v>
      </c>
      <c r="E114" s="13"/>
      <c r="F114" s="17" t="s">
        <v>244</v>
      </c>
      <c r="G114" s="2">
        <v>2227</v>
      </c>
      <c r="H114" s="1" t="s">
        <v>245</v>
      </c>
      <c r="I114" s="4" t="s">
        <v>246</v>
      </c>
      <c r="J114" s="8" t="s">
        <v>17</v>
      </c>
      <c r="K114" s="5" t="s">
        <v>209</v>
      </c>
    </row>
    <row r="115" spans="1:12" ht="43.2" hidden="1" x14ac:dyDescent="0.3">
      <c r="A115" s="58" t="str">
        <f t="shared" si="1"/>
        <v>SERVICES|SAS SPF Beauté|France|</v>
      </c>
      <c r="B115" s="3" t="s">
        <v>49</v>
      </c>
      <c r="C115" s="21" t="s">
        <v>245</v>
      </c>
      <c r="D115" s="44" t="s">
        <v>17</v>
      </c>
      <c r="E115" s="13"/>
      <c r="F115" s="17" t="s">
        <v>244</v>
      </c>
      <c r="G115" s="2">
        <v>2227</v>
      </c>
      <c r="H115" s="1" t="s">
        <v>245</v>
      </c>
      <c r="I115" s="4" t="s">
        <v>246</v>
      </c>
      <c r="J115" s="8" t="s">
        <v>17</v>
      </c>
      <c r="K115" s="5" t="s">
        <v>209</v>
      </c>
    </row>
    <row r="116" spans="1:12" ht="43.2" hidden="1" x14ac:dyDescent="0.3">
      <c r="A116" s="58" t="str">
        <f t="shared" si="1"/>
        <v>GOODS|PGT Healthcare LLP|Switzerland|</v>
      </c>
      <c r="B116" s="3" t="s">
        <v>2</v>
      </c>
      <c r="C116" s="21" t="s">
        <v>248</v>
      </c>
      <c r="D116" s="44" t="s">
        <v>22</v>
      </c>
      <c r="E116" s="13"/>
      <c r="F116" s="17" t="s">
        <v>247</v>
      </c>
      <c r="G116" s="2">
        <v>2289</v>
      </c>
      <c r="H116" s="1" t="s">
        <v>248</v>
      </c>
      <c r="I116" s="4" t="s">
        <v>249</v>
      </c>
      <c r="J116" s="8" t="s">
        <v>22</v>
      </c>
      <c r="K116" s="5" t="s">
        <v>250</v>
      </c>
    </row>
    <row r="117" spans="1:12" ht="43.2" hidden="1" x14ac:dyDescent="0.3">
      <c r="A117" s="58" t="str">
        <f t="shared" si="1"/>
        <v>SERVICES|PGT Healthcare LLP|Switzerland|</v>
      </c>
      <c r="B117" s="3" t="s">
        <v>49</v>
      </c>
      <c r="C117" s="21" t="s">
        <v>248</v>
      </c>
      <c r="D117" s="44" t="s">
        <v>22</v>
      </c>
      <c r="E117" s="13"/>
      <c r="F117" s="17" t="s">
        <v>247</v>
      </c>
      <c r="G117" s="2">
        <v>2289</v>
      </c>
      <c r="H117" s="1" t="s">
        <v>248</v>
      </c>
      <c r="I117" s="4" t="s">
        <v>249</v>
      </c>
      <c r="J117" s="8" t="s">
        <v>22</v>
      </c>
      <c r="K117" s="5" t="s">
        <v>250</v>
      </c>
    </row>
    <row r="118" spans="1:12" ht="28.8" hidden="1" x14ac:dyDescent="0.3">
      <c r="A118" s="58" t="str">
        <f t="shared" si="1"/>
        <v>GOODS|Procter and Gamble Retail Services BVBA|Belgium|</v>
      </c>
      <c r="B118" s="3" t="s">
        <v>2</v>
      </c>
      <c r="C118" s="21" t="s">
        <v>252</v>
      </c>
      <c r="D118" s="44" t="s">
        <v>24</v>
      </c>
      <c r="E118" s="13"/>
      <c r="F118" s="17" t="s">
        <v>251</v>
      </c>
      <c r="G118" s="2">
        <v>2349</v>
      </c>
      <c r="H118" s="1" t="s">
        <v>252</v>
      </c>
      <c r="I118" s="4" t="s">
        <v>253</v>
      </c>
      <c r="J118" s="2" t="s">
        <v>24</v>
      </c>
      <c r="K118" s="5" t="s">
        <v>254</v>
      </c>
    </row>
    <row r="119" spans="1:12" ht="28.8" hidden="1" x14ac:dyDescent="0.3">
      <c r="A119" s="58" t="str">
        <f t="shared" si="1"/>
        <v>SERVICES|Procter and Gamble Retail Services BVBA|Belgium|</v>
      </c>
      <c r="B119" s="3" t="s">
        <v>49</v>
      </c>
      <c r="C119" s="21" t="s">
        <v>252</v>
      </c>
      <c r="D119" s="44" t="s">
        <v>24</v>
      </c>
      <c r="E119" s="13"/>
      <c r="F119" s="17" t="s">
        <v>251</v>
      </c>
      <c r="G119" s="2">
        <v>2349</v>
      </c>
      <c r="H119" s="1" t="s">
        <v>252</v>
      </c>
      <c r="I119" s="4" t="s">
        <v>253</v>
      </c>
      <c r="J119" s="2" t="s">
        <v>24</v>
      </c>
      <c r="K119" s="5" t="s">
        <v>254</v>
      </c>
    </row>
    <row r="120" spans="1:12" ht="43.2" hidden="1" x14ac:dyDescent="0.3">
      <c r="A120" s="58" t="str">
        <f t="shared" ref="A120:A167" si="2">B120&amp;"|"&amp;C120&amp;"|"&amp;D120&amp;"|"&amp;E120</f>
        <v>GOODS|Procter &amp; Gamble Services Company NV|Belgium|</v>
      </c>
      <c r="B120" s="3" t="s">
        <v>2</v>
      </c>
      <c r="C120" s="21" t="s">
        <v>256</v>
      </c>
      <c r="D120" s="44" t="s">
        <v>24</v>
      </c>
      <c r="E120" s="13"/>
      <c r="F120" s="18" t="s">
        <v>255</v>
      </c>
      <c r="G120" s="15">
        <v>270</v>
      </c>
      <c r="H120" s="11" t="s">
        <v>256</v>
      </c>
      <c r="I120" s="4" t="s">
        <v>208</v>
      </c>
      <c r="J120" s="1" t="s">
        <v>13</v>
      </c>
      <c r="K120" s="5" t="s">
        <v>257</v>
      </c>
    </row>
    <row r="121" spans="1:12" ht="43.2" hidden="1" x14ac:dyDescent="0.3">
      <c r="A121" s="58" t="str">
        <f t="shared" si="2"/>
        <v>SERVICES|Procter &amp; Gamble Services Company NV|Belgium|</v>
      </c>
      <c r="B121" s="3" t="s">
        <v>49</v>
      </c>
      <c r="C121" s="21" t="s">
        <v>256</v>
      </c>
      <c r="D121" s="44" t="s">
        <v>24</v>
      </c>
      <c r="E121" s="13"/>
      <c r="F121" s="18" t="s">
        <v>255</v>
      </c>
      <c r="G121" s="15">
        <v>270</v>
      </c>
      <c r="H121" s="11" t="s">
        <v>256</v>
      </c>
      <c r="I121" s="4" t="s">
        <v>208</v>
      </c>
      <c r="J121" s="1" t="s">
        <v>13</v>
      </c>
      <c r="K121" s="5" t="s">
        <v>257</v>
      </c>
    </row>
    <row r="122" spans="1:12" ht="43.2" hidden="1" x14ac:dyDescent="0.3">
      <c r="A122" s="58" t="str">
        <f t="shared" si="2"/>
        <v>GOODS|Procter &amp; Gamble Manufacturing Belgium NV|Belgium|</v>
      </c>
      <c r="B122" s="3" t="s">
        <v>2</v>
      </c>
      <c r="C122" s="21" t="s">
        <v>259</v>
      </c>
      <c r="D122" s="44" t="s">
        <v>24</v>
      </c>
      <c r="E122" s="13"/>
      <c r="F122" s="18" t="s">
        <v>258</v>
      </c>
      <c r="G122" s="15">
        <v>685</v>
      </c>
      <c r="H122" s="11" t="s">
        <v>259</v>
      </c>
      <c r="I122" s="20" t="s">
        <v>260</v>
      </c>
      <c r="J122" s="1" t="s">
        <v>13</v>
      </c>
      <c r="K122" s="5" t="s">
        <v>261</v>
      </c>
    </row>
    <row r="123" spans="1:12" ht="43.2" hidden="1" x14ac:dyDescent="0.3">
      <c r="A123" s="58" t="str">
        <f t="shared" si="2"/>
        <v>SERVICES|Procter &amp; Gamble Manufacturing Belgium NV|Belgium|</v>
      </c>
      <c r="B123" s="3" t="s">
        <v>49</v>
      </c>
      <c r="C123" s="21" t="s">
        <v>259</v>
      </c>
      <c r="D123" s="44" t="s">
        <v>24</v>
      </c>
      <c r="E123" s="13"/>
      <c r="F123" s="18" t="s">
        <v>258</v>
      </c>
      <c r="G123" s="15">
        <v>685</v>
      </c>
      <c r="H123" s="11" t="s">
        <v>259</v>
      </c>
      <c r="I123" s="20" t="s">
        <v>260</v>
      </c>
      <c r="J123" s="1" t="s">
        <v>13</v>
      </c>
      <c r="K123" s="5" t="s">
        <v>261</v>
      </c>
    </row>
    <row r="124" spans="1:12" ht="72" hidden="1" x14ac:dyDescent="0.3">
      <c r="A124" s="58" t="str">
        <f t="shared" si="2"/>
        <v>GOODS|Procter &amp; Gamble Company|Canada|</v>
      </c>
      <c r="B124" s="3" t="s">
        <v>2</v>
      </c>
      <c r="C124" s="20" t="s">
        <v>287</v>
      </c>
      <c r="D124" s="1" t="s">
        <v>288</v>
      </c>
      <c r="E124" s="59"/>
      <c r="F124" s="18" t="s">
        <v>289</v>
      </c>
      <c r="G124" s="15">
        <v>62</v>
      </c>
      <c r="H124" s="11" t="s">
        <v>287</v>
      </c>
      <c r="I124" s="4" t="s">
        <v>290</v>
      </c>
      <c r="J124" s="1" t="s">
        <v>288</v>
      </c>
      <c r="K124" s="5" t="s">
        <v>291</v>
      </c>
    </row>
    <row r="125" spans="1:12" ht="72" hidden="1" x14ac:dyDescent="0.3">
      <c r="A125" s="58" t="str">
        <f t="shared" si="2"/>
        <v>GOODS|Procter &amp; Gamble Inc|Canada|</v>
      </c>
      <c r="B125" s="3" t="s">
        <v>2</v>
      </c>
      <c r="C125" s="20" t="s">
        <v>292</v>
      </c>
      <c r="D125" s="1" t="s">
        <v>288</v>
      </c>
      <c r="E125" s="59"/>
      <c r="F125" s="18" t="s">
        <v>293</v>
      </c>
      <c r="G125" s="10">
        <v>283</v>
      </c>
      <c r="H125" s="11" t="s">
        <v>292</v>
      </c>
      <c r="I125" s="4" t="s">
        <v>294</v>
      </c>
      <c r="J125" s="1" t="s">
        <v>288</v>
      </c>
      <c r="K125" s="5" t="s">
        <v>295</v>
      </c>
    </row>
    <row r="126" spans="1:12" ht="72" hidden="1" x14ac:dyDescent="0.3">
      <c r="A126" s="58" t="str">
        <f t="shared" si="2"/>
        <v>GOODS|Procter &amp; Gamble Inc.  - Wella Division|Canada|</v>
      </c>
      <c r="B126" s="3" t="s">
        <v>2</v>
      </c>
      <c r="C126" s="20" t="s">
        <v>296</v>
      </c>
      <c r="D126" s="1" t="s">
        <v>288</v>
      </c>
      <c r="E126" s="59"/>
      <c r="F126" s="18" t="s">
        <v>297</v>
      </c>
      <c r="G126" s="10">
        <v>2196</v>
      </c>
      <c r="H126" s="11" t="s">
        <v>296</v>
      </c>
      <c r="I126" s="4" t="s">
        <v>298</v>
      </c>
      <c r="J126" s="1" t="s">
        <v>288</v>
      </c>
      <c r="K126" s="5" t="s">
        <v>295</v>
      </c>
    </row>
    <row r="127" spans="1:12" ht="43.2" hidden="1" x14ac:dyDescent="0.3">
      <c r="A127" s="58" t="str">
        <f t="shared" si="2"/>
        <v>GOODS|P&amp;G HONG KONG LTD|Hong Kong|</v>
      </c>
      <c r="B127" s="3" t="s">
        <v>2</v>
      </c>
      <c r="C127" s="20" t="s">
        <v>299</v>
      </c>
      <c r="D127" s="1" t="s">
        <v>300</v>
      </c>
      <c r="E127" s="59"/>
      <c r="F127" s="18" t="s">
        <v>301</v>
      </c>
      <c r="G127" s="10">
        <v>342</v>
      </c>
      <c r="H127" s="11" t="s">
        <v>299</v>
      </c>
      <c r="I127" s="4" t="s">
        <v>302</v>
      </c>
      <c r="J127" s="1" t="s">
        <v>300</v>
      </c>
      <c r="K127" s="70" t="s">
        <v>405</v>
      </c>
    </row>
    <row r="128" spans="1:12" ht="43.2" hidden="1" x14ac:dyDescent="0.3">
      <c r="A128" s="58" t="str">
        <f t="shared" si="2"/>
        <v>GOODS|Procter &amp; Gamble (Malaysia) Sdn. Bhd. |Malaysia|</v>
      </c>
      <c r="B128" s="3" t="s">
        <v>2</v>
      </c>
      <c r="C128" s="20" t="s">
        <v>304</v>
      </c>
      <c r="D128" s="1" t="s">
        <v>305</v>
      </c>
      <c r="E128" s="59"/>
      <c r="F128" s="18" t="s">
        <v>306</v>
      </c>
      <c r="G128" s="10">
        <v>373</v>
      </c>
      <c r="H128" s="11" t="s">
        <v>304</v>
      </c>
      <c r="I128" s="4" t="s">
        <v>307</v>
      </c>
      <c r="J128" s="1" t="s">
        <v>305</v>
      </c>
      <c r="K128" s="69" t="s">
        <v>406</v>
      </c>
      <c r="L128" s="61" t="s">
        <v>407</v>
      </c>
    </row>
    <row r="129" spans="1:12" ht="57.6" hidden="1" x14ac:dyDescent="0.3">
      <c r="A129" s="58" t="str">
        <f t="shared" si="2"/>
        <v>GOODS|Procter &amp; Gamble International Operations SA Singapore Branch|Malaysia|</v>
      </c>
      <c r="B129" s="3" t="s">
        <v>2</v>
      </c>
      <c r="C129" s="20" t="s">
        <v>318</v>
      </c>
      <c r="D129" s="1" t="s">
        <v>305</v>
      </c>
      <c r="E129" s="59"/>
      <c r="F129" s="18" t="s">
        <v>310</v>
      </c>
      <c r="G129" s="10">
        <v>828</v>
      </c>
      <c r="H129" s="11" t="s">
        <v>309</v>
      </c>
      <c r="I129" s="4" t="s">
        <v>311</v>
      </c>
      <c r="J129" s="1" t="s">
        <v>305</v>
      </c>
      <c r="K129" s="60" t="s">
        <v>312</v>
      </c>
    </row>
    <row r="130" spans="1:12" ht="43.2" hidden="1" x14ac:dyDescent="0.3">
      <c r="A130" s="58" t="str">
        <f t="shared" si="2"/>
        <v>GOODS|Procter &amp; Gamble Europe SA Singapore Branch|Singapore|</v>
      </c>
      <c r="B130" s="3" t="s">
        <v>2</v>
      </c>
      <c r="C130" s="20" t="s">
        <v>313</v>
      </c>
      <c r="D130" s="1" t="s">
        <v>314</v>
      </c>
      <c r="E130" s="59"/>
      <c r="F130" s="18" t="s">
        <v>315</v>
      </c>
      <c r="G130" s="10">
        <v>606</v>
      </c>
      <c r="H130" s="11" t="s">
        <v>313</v>
      </c>
      <c r="I130" s="4" t="s">
        <v>316</v>
      </c>
      <c r="J130" s="1" t="s">
        <v>314</v>
      </c>
      <c r="K130" s="5" t="s">
        <v>317</v>
      </c>
    </row>
    <row r="131" spans="1:12" ht="28.8" hidden="1" x14ac:dyDescent="0.3">
      <c r="A131" s="58" t="str">
        <f t="shared" si="2"/>
        <v>GOODS|Procter &amp; Gamble International Operations SA Singapore Branch|Singapore|</v>
      </c>
      <c r="B131" s="3" t="s">
        <v>2</v>
      </c>
      <c r="C131" s="20" t="s">
        <v>318</v>
      </c>
      <c r="D131" s="1" t="s">
        <v>314</v>
      </c>
      <c r="E131" s="59"/>
      <c r="F131" s="18" t="s">
        <v>319</v>
      </c>
      <c r="G131" s="10">
        <v>828</v>
      </c>
      <c r="H131" s="11" t="s">
        <v>318</v>
      </c>
      <c r="I131" s="11" t="s">
        <v>316</v>
      </c>
      <c r="J131" s="11" t="s">
        <v>314</v>
      </c>
      <c r="K131" s="15" t="s">
        <v>317</v>
      </c>
    </row>
    <row r="132" spans="1:12" ht="43.2" hidden="1" x14ac:dyDescent="0.3">
      <c r="A132" s="58" t="str">
        <f t="shared" si="2"/>
        <v>GOODS|Procter &amp; Gamble Singapore Pte Ltd|Singapore|</v>
      </c>
      <c r="B132" s="3" t="s">
        <v>2</v>
      </c>
      <c r="C132" s="20" t="s">
        <v>320</v>
      </c>
      <c r="D132" s="1" t="s">
        <v>314</v>
      </c>
      <c r="E132" s="59"/>
      <c r="F132" s="18" t="s">
        <v>321</v>
      </c>
      <c r="G132" s="10">
        <v>412</v>
      </c>
      <c r="H132" s="11" t="s">
        <v>320</v>
      </c>
      <c r="I132" s="4" t="s">
        <v>316</v>
      </c>
      <c r="J132" s="1" t="s">
        <v>314</v>
      </c>
      <c r="K132" s="5" t="s">
        <v>317</v>
      </c>
    </row>
    <row r="133" spans="1:12" ht="28.8" hidden="1" x14ac:dyDescent="0.3">
      <c r="A133" s="58" t="str">
        <f t="shared" si="2"/>
        <v>GOODS|P&amp;G Northeast Asia Pte Ltd|Singapore|</v>
      </c>
      <c r="B133" s="3" t="s">
        <v>2</v>
      </c>
      <c r="C133" s="20" t="s">
        <v>324</v>
      </c>
      <c r="D133" s="1" t="s">
        <v>314</v>
      </c>
      <c r="E133" s="59"/>
      <c r="F133" s="18" t="s">
        <v>325</v>
      </c>
      <c r="G133" s="10">
        <v>820</v>
      </c>
      <c r="H133" s="11" t="s">
        <v>324</v>
      </c>
      <c r="I133" s="4" t="s">
        <v>322</v>
      </c>
      <c r="J133" s="1" t="s">
        <v>314</v>
      </c>
      <c r="K133" s="71" t="s">
        <v>317</v>
      </c>
      <c r="L133" s="61" t="s">
        <v>407</v>
      </c>
    </row>
    <row r="134" spans="1:12" ht="57.6" hidden="1" x14ac:dyDescent="0.3">
      <c r="A134" s="58" t="str">
        <f t="shared" si="2"/>
        <v>GOODS|The Gillette Company|United States|</v>
      </c>
      <c r="B134" s="3" t="s">
        <v>2</v>
      </c>
      <c r="C134" s="20" t="s">
        <v>326</v>
      </c>
      <c r="D134" s="1" t="s">
        <v>327</v>
      </c>
      <c r="E134" s="59"/>
      <c r="F134" s="18" t="s">
        <v>328</v>
      </c>
      <c r="G134" s="15">
        <v>69</v>
      </c>
      <c r="H134" s="11" t="s">
        <v>326</v>
      </c>
      <c r="I134" s="4" t="s">
        <v>329</v>
      </c>
      <c r="J134" s="1" t="s">
        <v>327</v>
      </c>
      <c r="K134" s="5" t="s">
        <v>330</v>
      </c>
    </row>
    <row r="135" spans="1:12" ht="57.6" hidden="1" x14ac:dyDescent="0.3">
      <c r="A135" s="58" t="str">
        <f t="shared" si="2"/>
        <v>GOODS|THE PROCTER &amp; GAMBLE COMPANY|United States|</v>
      </c>
      <c r="B135" s="3" t="s">
        <v>2</v>
      </c>
      <c r="C135" s="20" t="s">
        <v>331</v>
      </c>
      <c r="D135" s="1" t="s">
        <v>327</v>
      </c>
      <c r="E135" s="59"/>
      <c r="F135" s="18" t="s">
        <v>332</v>
      </c>
      <c r="G135" s="15">
        <v>1</v>
      </c>
      <c r="H135" s="11" t="s">
        <v>331</v>
      </c>
      <c r="I135" s="4" t="s">
        <v>333</v>
      </c>
      <c r="J135" s="1" t="s">
        <v>327</v>
      </c>
      <c r="K135" s="5" t="s">
        <v>334</v>
      </c>
    </row>
    <row r="136" spans="1:12" ht="72" hidden="1" x14ac:dyDescent="0.3">
      <c r="A136" s="58" t="str">
        <f t="shared" si="2"/>
        <v>GOODS|P&amp;G Manufacturing Co.|United States|</v>
      </c>
      <c r="B136" s="3" t="s">
        <v>2</v>
      </c>
      <c r="C136" s="20" t="s">
        <v>335</v>
      </c>
      <c r="D136" s="1" t="s">
        <v>327</v>
      </c>
      <c r="E136" s="59"/>
      <c r="F136" s="18" t="s">
        <v>336</v>
      </c>
      <c r="G136" s="15">
        <v>2</v>
      </c>
      <c r="H136" s="11" t="s">
        <v>335</v>
      </c>
      <c r="I136" s="4" t="s">
        <v>337</v>
      </c>
      <c r="J136" s="1" t="s">
        <v>327</v>
      </c>
      <c r="K136" s="5" t="s">
        <v>338</v>
      </c>
    </row>
    <row r="137" spans="1:12" ht="57.6" hidden="1" x14ac:dyDescent="0.3">
      <c r="A137" s="58" t="str">
        <f t="shared" si="2"/>
        <v>GOODS|The P&amp;G Distributing LLC|United States|</v>
      </c>
      <c r="B137" s="3" t="s">
        <v>2</v>
      </c>
      <c r="C137" s="20" t="s">
        <v>339</v>
      </c>
      <c r="D137" s="1" t="s">
        <v>327</v>
      </c>
      <c r="E137" s="59"/>
      <c r="F137" s="18" t="s">
        <v>340</v>
      </c>
      <c r="G137" s="15">
        <v>3</v>
      </c>
      <c r="H137" s="11" t="s">
        <v>339</v>
      </c>
      <c r="I137" s="4" t="s">
        <v>341</v>
      </c>
      <c r="J137" s="1" t="s">
        <v>327</v>
      </c>
      <c r="K137" s="5" t="s">
        <v>342</v>
      </c>
    </row>
    <row r="138" spans="1:12" ht="72" hidden="1" x14ac:dyDescent="0.3">
      <c r="A138" s="58" t="str">
        <f t="shared" si="2"/>
        <v>GOODS|P&amp;G Paper Products Co|United States|</v>
      </c>
      <c r="B138" s="3" t="s">
        <v>2</v>
      </c>
      <c r="C138" s="20" t="s">
        <v>343</v>
      </c>
      <c r="D138" s="1" t="s">
        <v>327</v>
      </c>
      <c r="E138" s="59"/>
      <c r="F138" s="18" t="s">
        <v>344</v>
      </c>
      <c r="G138" s="15">
        <v>7</v>
      </c>
      <c r="H138" s="11" t="s">
        <v>343</v>
      </c>
      <c r="I138" s="4" t="s">
        <v>345</v>
      </c>
      <c r="J138" s="1" t="s">
        <v>327</v>
      </c>
      <c r="K138" s="5" t="s">
        <v>346</v>
      </c>
    </row>
    <row r="139" spans="1:12" ht="57.6" hidden="1" x14ac:dyDescent="0.3">
      <c r="A139" s="58" t="str">
        <f t="shared" si="2"/>
        <v>GOODS|Olay LLC|United States|</v>
      </c>
      <c r="B139" s="3" t="s">
        <v>2</v>
      </c>
      <c r="C139" s="20" t="s">
        <v>347</v>
      </c>
      <c r="D139" s="1" t="s">
        <v>327</v>
      </c>
      <c r="E139" s="59"/>
      <c r="F139" s="18" t="s">
        <v>348</v>
      </c>
      <c r="G139" s="15">
        <v>64</v>
      </c>
      <c r="H139" s="11" t="s">
        <v>347</v>
      </c>
      <c r="I139" s="4" t="s">
        <v>349</v>
      </c>
      <c r="J139" s="1" t="s">
        <v>327</v>
      </c>
      <c r="K139" s="5" t="s">
        <v>350</v>
      </c>
    </row>
    <row r="140" spans="1:12" ht="57.6" hidden="1" x14ac:dyDescent="0.3">
      <c r="A140" s="58" t="str">
        <f t="shared" si="2"/>
        <v>GOODS|Tambrands, Inc.|United States|</v>
      </c>
      <c r="B140" s="3" t="s">
        <v>2</v>
      </c>
      <c r="C140" s="20" t="s">
        <v>351</v>
      </c>
      <c r="D140" s="1" t="s">
        <v>327</v>
      </c>
      <c r="E140" s="59"/>
      <c r="F140" s="18" t="s">
        <v>352</v>
      </c>
      <c r="G140" s="15">
        <v>89</v>
      </c>
      <c r="H140" s="11" t="s">
        <v>351</v>
      </c>
      <c r="I140" s="4" t="s">
        <v>353</v>
      </c>
      <c r="J140" s="1" t="s">
        <v>327</v>
      </c>
      <c r="K140" s="5" t="s">
        <v>354</v>
      </c>
    </row>
    <row r="141" spans="1:12" ht="43.2" hidden="1" x14ac:dyDescent="0.3">
      <c r="A141" s="58" t="str">
        <f t="shared" si="2"/>
        <v>GOODS|PROCTER &amp; GAMBLE PRODUCTIONS, INC.|United States|</v>
      </c>
      <c r="B141" s="3" t="s">
        <v>2</v>
      </c>
      <c r="C141" s="20" t="s">
        <v>355</v>
      </c>
      <c r="D141" s="1" t="s">
        <v>327</v>
      </c>
      <c r="E141" s="59"/>
      <c r="F141" s="18" t="s">
        <v>356</v>
      </c>
      <c r="G141" s="15">
        <v>4</v>
      </c>
      <c r="H141" s="11" t="s">
        <v>355</v>
      </c>
      <c r="I141" s="4" t="s">
        <v>357</v>
      </c>
      <c r="J141" s="1" t="s">
        <v>327</v>
      </c>
      <c r="K141" s="5" t="s">
        <v>358</v>
      </c>
    </row>
    <row r="142" spans="1:12" ht="43.2" hidden="1" x14ac:dyDescent="0.3">
      <c r="A142" s="58" t="str">
        <f t="shared" si="2"/>
        <v>GOODS|THE PROCTER &amp; GAMBLE US BUSINESS SERVICES COMPANY|United States|</v>
      </c>
      <c r="B142" s="3" t="s">
        <v>2</v>
      </c>
      <c r="C142" s="20" t="s">
        <v>359</v>
      </c>
      <c r="D142" s="1" t="s">
        <v>327</v>
      </c>
      <c r="E142" s="59"/>
      <c r="F142" s="18" t="s">
        <v>360</v>
      </c>
      <c r="G142" s="15">
        <v>5</v>
      </c>
      <c r="H142" s="11" t="s">
        <v>359</v>
      </c>
      <c r="I142" s="4" t="s">
        <v>361</v>
      </c>
      <c r="J142" s="1" t="s">
        <v>327</v>
      </c>
      <c r="K142" s="5" t="s">
        <v>362</v>
      </c>
    </row>
    <row r="143" spans="1:12" ht="43.2" hidden="1" x14ac:dyDescent="0.3">
      <c r="A143" s="58" t="str">
        <f t="shared" si="2"/>
        <v>GOODS|GRAHAM WEBB INTERNATIONAL, INC.|United States|</v>
      </c>
      <c r="B143" s="3" t="s">
        <v>2</v>
      </c>
      <c r="C143" s="20" t="s">
        <v>363</v>
      </c>
      <c r="D143" s="1" t="s">
        <v>327</v>
      </c>
      <c r="E143" s="59"/>
      <c r="F143" s="18" t="s">
        <v>364</v>
      </c>
      <c r="G143" s="15">
        <v>6</v>
      </c>
      <c r="H143" s="11" t="s">
        <v>363</v>
      </c>
      <c r="I143" s="4" t="s">
        <v>365</v>
      </c>
      <c r="J143" s="1" t="s">
        <v>327</v>
      </c>
      <c r="K143" s="5" t="s">
        <v>366</v>
      </c>
    </row>
    <row r="144" spans="1:12" ht="43.2" hidden="1" x14ac:dyDescent="0.3">
      <c r="A144" s="73" t="s">
        <v>411</v>
      </c>
      <c r="B144" s="76" t="s">
        <v>2</v>
      </c>
      <c r="C144" s="73" t="s">
        <v>408</v>
      </c>
      <c r="D144" s="75" t="s">
        <v>314</v>
      </c>
      <c r="E144" s="59"/>
      <c r="F144" s="18"/>
      <c r="G144" s="72">
        <v>2282</v>
      </c>
      <c r="H144" s="73" t="s">
        <v>408</v>
      </c>
      <c r="I144" s="74" t="s">
        <v>316</v>
      </c>
      <c r="J144" s="75" t="s">
        <v>314</v>
      </c>
      <c r="K144" s="71" t="s">
        <v>317</v>
      </c>
      <c r="L144" s="61" t="s">
        <v>409</v>
      </c>
    </row>
    <row r="145" spans="1:12" ht="43.2" hidden="1" x14ac:dyDescent="0.3">
      <c r="A145" s="73" t="s">
        <v>412</v>
      </c>
      <c r="B145" s="76" t="s">
        <v>2</v>
      </c>
      <c r="C145" s="73" t="s">
        <v>410</v>
      </c>
      <c r="D145" s="75" t="s">
        <v>314</v>
      </c>
      <c r="E145" s="59"/>
      <c r="F145" s="18"/>
      <c r="G145" s="72">
        <v>2285</v>
      </c>
      <c r="H145" s="73" t="s">
        <v>410</v>
      </c>
      <c r="I145" s="74" t="s">
        <v>316</v>
      </c>
      <c r="J145" s="75" t="s">
        <v>314</v>
      </c>
      <c r="K145" s="71" t="s">
        <v>317</v>
      </c>
      <c r="L145" s="61" t="s">
        <v>409</v>
      </c>
    </row>
    <row r="146" spans="1:12" ht="43.2" hidden="1" x14ac:dyDescent="0.3">
      <c r="A146" s="58" t="str">
        <f t="shared" si="2"/>
        <v>GOODS|PROCTER &amp; GAMBLE RHD, INC.|United States|</v>
      </c>
      <c r="B146" s="3" t="s">
        <v>2</v>
      </c>
      <c r="C146" s="20" t="s">
        <v>368</v>
      </c>
      <c r="D146" s="1" t="s">
        <v>327</v>
      </c>
      <c r="E146" s="59"/>
      <c r="F146" s="18" t="s">
        <v>369</v>
      </c>
      <c r="G146" s="15">
        <v>18</v>
      </c>
      <c r="H146" s="11" t="s">
        <v>368</v>
      </c>
      <c r="I146" s="4" t="s">
        <v>361</v>
      </c>
      <c r="J146" s="1" t="s">
        <v>327</v>
      </c>
      <c r="K146" s="5" t="s">
        <v>370</v>
      </c>
    </row>
    <row r="147" spans="1:12" ht="43.2" hidden="1" x14ac:dyDescent="0.3">
      <c r="A147" s="58" t="str">
        <f t="shared" si="2"/>
        <v>GOODS|PROCTER &amp; GAMBLE FAR EAST, INC.|United States|</v>
      </c>
      <c r="B147" s="3" t="s">
        <v>2</v>
      </c>
      <c r="C147" s="20" t="s">
        <v>371</v>
      </c>
      <c r="D147" s="1" t="s">
        <v>327</v>
      </c>
      <c r="E147" s="59"/>
      <c r="F147" s="18" t="s">
        <v>372</v>
      </c>
      <c r="G147" s="15">
        <v>51</v>
      </c>
      <c r="H147" s="11" t="s">
        <v>371</v>
      </c>
      <c r="I147" s="4" t="s">
        <v>367</v>
      </c>
      <c r="J147" s="1" t="s">
        <v>327</v>
      </c>
      <c r="K147" s="5" t="s">
        <v>373</v>
      </c>
    </row>
    <row r="148" spans="1:12" ht="43.2" hidden="1" x14ac:dyDescent="0.3">
      <c r="A148" s="58" t="str">
        <f t="shared" si="2"/>
        <v>GOODS|The Dover Wipes Company|United States|</v>
      </c>
      <c r="B148" s="3" t="s">
        <v>2</v>
      </c>
      <c r="C148" s="20" t="s">
        <v>374</v>
      </c>
      <c r="D148" s="1" t="s">
        <v>327</v>
      </c>
      <c r="E148" s="59"/>
      <c r="F148" s="18" t="s">
        <v>375</v>
      </c>
      <c r="G148" s="15">
        <v>65</v>
      </c>
      <c r="H148" s="11" t="s">
        <v>374</v>
      </c>
      <c r="I148" s="4" t="s">
        <v>361</v>
      </c>
      <c r="J148" s="1" t="s">
        <v>327</v>
      </c>
      <c r="K148" s="5" t="s">
        <v>376</v>
      </c>
    </row>
    <row r="149" spans="1:12" ht="43.2" hidden="1" x14ac:dyDescent="0.3">
      <c r="A149" s="58" t="str">
        <f t="shared" si="2"/>
        <v>GOODS|GIORGIO BEVERLY HILLS, INC.|United States|</v>
      </c>
      <c r="B149" s="3" t="s">
        <v>2</v>
      </c>
      <c r="C149" s="20" t="s">
        <v>377</v>
      </c>
      <c r="D149" s="1" t="s">
        <v>327</v>
      </c>
      <c r="E149" s="59"/>
      <c r="F149" s="18" t="s">
        <v>378</v>
      </c>
      <c r="G149" s="15">
        <v>91</v>
      </c>
      <c r="H149" s="11" t="s">
        <v>377</v>
      </c>
      <c r="I149" s="4" t="s">
        <v>361</v>
      </c>
      <c r="J149" s="1" t="s">
        <v>327</v>
      </c>
      <c r="K149" s="5" t="s">
        <v>379</v>
      </c>
    </row>
    <row r="150" spans="1:12" ht="43.2" hidden="1" x14ac:dyDescent="0.3">
      <c r="A150" s="58" t="str">
        <f t="shared" si="2"/>
        <v>GOODS|PROCTER &amp; GAMBLE HAIR CARE LLC|United States|</v>
      </c>
      <c r="B150" s="3" t="s">
        <v>2</v>
      </c>
      <c r="C150" s="20" t="s">
        <v>380</v>
      </c>
      <c r="D150" s="1" t="s">
        <v>327</v>
      </c>
      <c r="E150" s="59"/>
      <c r="F150" s="18" t="s">
        <v>381</v>
      </c>
      <c r="G150" s="15">
        <v>94</v>
      </c>
      <c r="H150" s="11" t="s">
        <v>380</v>
      </c>
      <c r="I150" s="4" t="s">
        <v>367</v>
      </c>
      <c r="J150" s="1" t="s">
        <v>327</v>
      </c>
      <c r="K150" s="5" t="s">
        <v>382</v>
      </c>
    </row>
    <row r="151" spans="1:12" ht="57.6" hidden="1" x14ac:dyDescent="0.3">
      <c r="A151" s="58" t="str">
        <f t="shared" si="2"/>
        <v>GOODS|ORAL-B LABORATORIES G.P.|United States|</v>
      </c>
      <c r="B151" s="3" t="s">
        <v>2</v>
      </c>
      <c r="C151" s="20" t="s">
        <v>383</v>
      </c>
      <c r="D151" s="1" t="s">
        <v>327</v>
      </c>
      <c r="E151" s="59"/>
      <c r="F151" s="18" t="s">
        <v>384</v>
      </c>
      <c r="G151" s="10">
        <v>170</v>
      </c>
      <c r="H151" s="11" t="s">
        <v>383</v>
      </c>
      <c r="I151" s="4" t="s">
        <v>385</v>
      </c>
      <c r="J151" s="1" t="s">
        <v>327</v>
      </c>
      <c r="K151" s="5" t="s">
        <v>386</v>
      </c>
    </row>
    <row r="152" spans="1:12" ht="43.2" hidden="1" x14ac:dyDescent="0.3">
      <c r="A152" s="58" t="str">
        <f t="shared" si="2"/>
        <v>GOODS|Agile Pursuits, Inc|United States|</v>
      </c>
      <c r="B152" s="3" t="s">
        <v>2</v>
      </c>
      <c r="C152" s="20" t="s">
        <v>387</v>
      </c>
      <c r="D152" s="1" t="s">
        <v>327</v>
      </c>
      <c r="E152" s="59"/>
      <c r="F152" s="18" t="s">
        <v>388</v>
      </c>
      <c r="G152" s="10">
        <v>2141</v>
      </c>
      <c r="H152" s="11" t="s">
        <v>387</v>
      </c>
      <c r="I152" s="4" t="s">
        <v>367</v>
      </c>
      <c r="J152" s="1" t="s">
        <v>327</v>
      </c>
      <c r="K152" s="5" t="s">
        <v>389</v>
      </c>
    </row>
    <row r="153" spans="1:12" ht="43.2" hidden="1" x14ac:dyDescent="0.3">
      <c r="A153" s="58" t="str">
        <f t="shared" si="2"/>
        <v>GOODS|Olay  LLC|United States|</v>
      </c>
      <c r="B153" s="3" t="s">
        <v>2</v>
      </c>
      <c r="C153" s="20" t="s">
        <v>390</v>
      </c>
      <c r="D153" s="1" t="s">
        <v>327</v>
      </c>
      <c r="E153" s="59"/>
      <c r="F153" s="18" t="s">
        <v>391</v>
      </c>
      <c r="G153" s="10">
        <v>2159</v>
      </c>
      <c r="H153" s="11" t="s">
        <v>390</v>
      </c>
      <c r="I153" s="4" t="s">
        <v>392</v>
      </c>
      <c r="J153" s="1" t="s">
        <v>327</v>
      </c>
      <c r="K153" s="5" t="s">
        <v>393</v>
      </c>
    </row>
    <row r="154" spans="1:12" ht="43.2" hidden="1" x14ac:dyDescent="0.3">
      <c r="A154" s="58" t="str">
        <f t="shared" si="2"/>
        <v>GOODS|Agile Pursuits Fran. Inc.|United States|</v>
      </c>
      <c r="B154" s="3" t="s">
        <v>2</v>
      </c>
      <c r="C154" s="20" t="s">
        <v>394</v>
      </c>
      <c r="D154" s="1" t="s">
        <v>327</v>
      </c>
      <c r="E154" s="59"/>
      <c r="F154" s="18" t="s">
        <v>395</v>
      </c>
      <c r="G154" s="10">
        <v>2216</v>
      </c>
      <c r="H154" s="11" t="s">
        <v>394</v>
      </c>
      <c r="I154" s="4" t="s">
        <v>367</v>
      </c>
      <c r="J154" s="1" t="s">
        <v>327</v>
      </c>
      <c r="K154" s="5" t="s">
        <v>396</v>
      </c>
    </row>
    <row r="155" spans="1:12" ht="43.2" hidden="1" x14ac:dyDescent="0.3">
      <c r="A155" s="58" t="str">
        <f t="shared" si="2"/>
        <v>GOODS|Benefit Plan Trust|United States|</v>
      </c>
      <c r="B155" s="3" t="s">
        <v>2</v>
      </c>
      <c r="C155" s="20" t="s">
        <v>397</v>
      </c>
      <c r="D155" s="1" t="s">
        <v>327</v>
      </c>
      <c r="E155" s="59"/>
      <c r="F155" s="18" t="s">
        <v>398</v>
      </c>
      <c r="G155" s="10" t="s">
        <v>399</v>
      </c>
      <c r="H155" s="11" t="s">
        <v>397</v>
      </c>
      <c r="I155" s="4" t="s">
        <v>361</v>
      </c>
      <c r="J155" s="1" t="s">
        <v>327</v>
      </c>
      <c r="K155" s="5" t="s">
        <v>400</v>
      </c>
    </row>
    <row r="156" spans="1:12" ht="72" hidden="1" x14ac:dyDescent="0.3">
      <c r="A156" s="58" t="str">
        <f t="shared" si="2"/>
        <v>SERVICES|Procter &amp; Gamble Company|Canada|</v>
      </c>
      <c r="B156" s="3" t="s">
        <v>49</v>
      </c>
      <c r="C156" s="20" t="s">
        <v>287</v>
      </c>
      <c r="D156" s="1" t="s">
        <v>288</v>
      </c>
      <c r="E156" s="59"/>
      <c r="F156" s="18" t="s">
        <v>289</v>
      </c>
      <c r="G156" s="15">
        <v>62</v>
      </c>
      <c r="H156" s="11" t="s">
        <v>287</v>
      </c>
      <c r="I156" s="4" t="s">
        <v>290</v>
      </c>
      <c r="J156" s="1" t="s">
        <v>288</v>
      </c>
      <c r="K156" s="5" t="s">
        <v>291</v>
      </c>
    </row>
    <row r="157" spans="1:12" ht="72" hidden="1" x14ac:dyDescent="0.3">
      <c r="A157" s="58" t="str">
        <f t="shared" si="2"/>
        <v>SERVICES|Procter &amp; Gamble Inc|Canada|</v>
      </c>
      <c r="B157" s="3" t="s">
        <v>49</v>
      </c>
      <c r="C157" s="20" t="s">
        <v>292</v>
      </c>
      <c r="D157" s="1" t="s">
        <v>288</v>
      </c>
      <c r="E157" s="59"/>
      <c r="F157" s="18" t="s">
        <v>293</v>
      </c>
      <c r="G157" s="10">
        <v>283</v>
      </c>
      <c r="H157" s="11" t="s">
        <v>292</v>
      </c>
      <c r="I157" s="4" t="s">
        <v>294</v>
      </c>
      <c r="J157" s="1" t="s">
        <v>288</v>
      </c>
      <c r="K157" s="5" t="s">
        <v>295</v>
      </c>
    </row>
    <row r="158" spans="1:12" ht="72" hidden="1" x14ac:dyDescent="0.3">
      <c r="A158" s="58" t="str">
        <f t="shared" si="2"/>
        <v>SERVICES|Procter &amp; Gamble Inc.  - Wella Division|Canada|</v>
      </c>
      <c r="B158" s="3" t="s">
        <v>49</v>
      </c>
      <c r="C158" s="20" t="s">
        <v>296</v>
      </c>
      <c r="D158" s="1" t="s">
        <v>288</v>
      </c>
      <c r="E158" s="59"/>
      <c r="F158" s="18" t="s">
        <v>297</v>
      </c>
      <c r="G158" s="10">
        <v>2196</v>
      </c>
      <c r="H158" s="11" t="s">
        <v>296</v>
      </c>
      <c r="I158" s="4" t="s">
        <v>298</v>
      </c>
      <c r="J158" s="1" t="s">
        <v>288</v>
      </c>
      <c r="K158" s="5" t="s">
        <v>295</v>
      </c>
    </row>
    <row r="159" spans="1:12" ht="43.2" hidden="1" x14ac:dyDescent="0.3">
      <c r="A159" s="58" t="str">
        <f t="shared" si="2"/>
        <v>SERVICES|P&amp;G HONG KONG LTD|Hong Kong|</v>
      </c>
      <c r="B159" s="3" t="s">
        <v>49</v>
      </c>
      <c r="C159" s="20" t="s">
        <v>299</v>
      </c>
      <c r="D159" s="1" t="s">
        <v>300</v>
      </c>
      <c r="E159" s="59"/>
      <c r="F159" s="18" t="s">
        <v>301</v>
      </c>
      <c r="G159" s="10">
        <v>342</v>
      </c>
      <c r="H159" s="11" t="s">
        <v>299</v>
      </c>
      <c r="I159" s="4" t="s">
        <v>302</v>
      </c>
      <c r="J159" s="1" t="s">
        <v>300</v>
      </c>
      <c r="K159" s="5" t="s">
        <v>303</v>
      </c>
    </row>
    <row r="160" spans="1:12" ht="43.2" hidden="1" x14ac:dyDescent="0.3">
      <c r="A160" s="58" t="str">
        <f t="shared" si="2"/>
        <v>SERVICES|Procter &amp; Gamble (Malaysia) Sdn. Bhd. |Malaysia|</v>
      </c>
      <c r="B160" s="3" t="s">
        <v>49</v>
      </c>
      <c r="C160" s="20" t="s">
        <v>304</v>
      </c>
      <c r="D160" s="1" t="s">
        <v>305</v>
      </c>
      <c r="E160" s="59"/>
      <c r="F160" s="18" t="s">
        <v>306</v>
      </c>
      <c r="G160" s="10">
        <v>373</v>
      </c>
      <c r="H160" s="11" t="s">
        <v>304</v>
      </c>
      <c r="I160" s="4" t="s">
        <v>307</v>
      </c>
      <c r="J160" s="1" t="s">
        <v>305</v>
      </c>
      <c r="K160" s="5" t="s">
        <v>308</v>
      </c>
    </row>
    <row r="161" spans="1:11" ht="57.6" hidden="1" x14ac:dyDescent="0.3">
      <c r="A161" s="58" t="str">
        <f t="shared" si="2"/>
        <v>SERVICES|Procter &amp; Gamble International Operations SA Singapore Branch|Malaysia|</v>
      </c>
      <c r="B161" s="3" t="s">
        <v>49</v>
      </c>
      <c r="C161" s="20" t="s">
        <v>318</v>
      </c>
      <c r="D161" s="1" t="s">
        <v>305</v>
      </c>
      <c r="E161" s="59"/>
      <c r="F161" s="18" t="s">
        <v>310</v>
      </c>
      <c r="G161" s="10">
        <v>828</v>
      </c>
      <c r="H161" s="11" t="s">
        <v>309</v>
      </c>
      <c r="I161" s="4" t="s">
        <v>311</v>
      </c>
      <c r="J161" s="1" t="s">
        <v>305</v>
      </c>
      <c r="K161" s="60" t="s">
        <v>312</v>
      </c>
    </row>
    <row r="162" spans="1:11" ht="43.2" hidden="1" x14ac:dyDescent="0.3">
      <c r="A162" s="58" t="str">
        <f t="shared" si="2"/>
        <v>SERVICES|Procter &amp; Gamble Europe SA Singapore Branch|Singapore|</v>
      </c>
      <c r="B162" s="3" t="s">
        <v>49</v>
      </c>
      <c r="C162" s="20" t="s">
        <v>313</v>
      </c>
      <c r="D162" s="1" t="s">
        <v>314</v>
      </c>
      <c r="E162" s="59"/>
      <c r="F162" s="18" t="s">
        <v>315</v>
      </c>
      <c r="G162" s="10">
        <v>606</v>
      </c>
      <c r="H162" s="11" t="s">
        <v>313</v>
      </c>
      <c r="I162" s="4" t="s">
        <v>316</v>
      </c>
      <c r="J162" s="1" t="s">
        <v>314</v>
      </c>
      <c r="K162" s="5" t="s">
        <v>317</v>
      </c>
    </row>
    <row r="163" spans="1:11" ht="43.2" hidden="1" x14ac:dyDescent="0.3">
      <c r="A163" s="58" t="str">
        <f t="shared" si="2"/>
        <v>SERVICES|Procter &amp; Gamble International Operations SA Singapore Branch|Singapore|</v>
      </c>
      <c r="B163" s="3" t="s">
        <v>49</v>
      </c>
      <c r="C163" s="20" t="s">
        <v>318</v>
      </c>
      <c r="D163" s="1" t="s">
        <v>314</v>
      </c>
      <c r="E163" s="59"/>
      <c r="F163" s="18" t="s">
        <v>319</v>
      </c>
      <c r="G163" s="10">
        <v>828</v>
      </c>
      <c r="H163" s="11" t="s">
        <v>318</v>
      </c>
      <c r="I163" s="4" t="s">
        <v>316</v>
      </c>
      <c r="J163" s="1" t="s">
        <v>314</v>
      </c>
      <c r="K163" s="5" t="s">
        <v>317</v>
      </c>
    </row>
    <row r="164" spans="1:11" ht="43.2" hidden="1" x14ac:dyDescent="0.3">
      <c r="A164" s="58" t="str">
        <f t="shared" si="2"/>
        <v>SERVICES|Procter &amp; Gamble Singapore Pte Ltd|Singapore|</v>
      </c>
      <c r="B164" s="3" t="s">
        <v>49</v>
      </c>
      <c r="C164" s="20" t="s">
        <v>320</v>
      </c>
      <c r="D164" s="1" t="s">
        <v>314</v>
      </c>
      <c r="E164" s="59"/>
      <c r="F164" s="18" t="s">
        <v>321</v>
      </c>
      <c r="G164" s="10">
        <v>412</v>
      </c>
      <c r="H164" s="11" t="s">
        <v>320</v>
      </c>
      <c r="I164" s="4" t="s">
        <v>316</v>
      </c>
      <c r="J164" s="1" t="s">
        <v>314</v>
      </c>
      <c r="K164" s="5" t="s">
        <v>317</v>
      </c>
    </row>
    <row r="165" spans="1:11" ht="28.8" hidden="1" x14ac:dyDescent="0.3">
      <c r="A165" s="58" t="str">
        <f t="shared" si="2"/>
        <v>SERVICES|P&amp;G Northeast Asia Pte Ltd|Singapore|</v>
      </c>
      <c r="B165" s="3" t="s">
        <v>49</v>
      </c>
      <c r="C165" s="20" t="s">
        <v>324</v>
      </c>
      <c r="D165" s="1" t="s">
        <v>314</v>
      </c>
      <c r="E165" s="59"/>
      <c r="F165" s="18" t="s">
        <v>325</v>
      </c>
      <c r="G165" s="10">
        <v>820</v>
      </c>
      <c r="H165" s="11" t="s">
        <v>324</v>
      </c>
      <c r="I165" s="4" t="s">
        <v>322</v>
      </c>
      <c r="J165" s="1" t="s">
        <v>314</v>
      </c>
      <c r="K165" s="5" t="s">
        <v>323</v>
      </c>
    </row>
    <row r="166" spans="1:11" ht="57.6" hidden="1" x14ac:dyDescent="0.3">
      <c r="A166" s="58" t="str">
        <f t="shared" si="2"/>
        <v>SERVICES|The Gillette Company|United States|</v>
      </c>
      <c r="B166" s="3" t="s">
        <v>49</v>
      </c>
      <c r="C166" s="20" t="s">
        <v>326</v>
      </c>
      <c r="D166" s="1" t="s">
        <v>327</v>
      </c>
      <c r="E166" s="59"/>
      <c r="F166" s="18" t="s">
        <v>328</v>
      </c>
      <c r="G166" s="15">
        <v>69</v>
      </c>
      <c r="H166" s="11" t="s">
        <v>326</v>
      </c>
      <c r="I166" s="4" t="s">
        <v>329</v>
      </c>
      <c r="J166" s="1" t="s">
        <v>327</v>
      </c>
      <c r="K166" s="5" t="s">
        <v>330</v>
      </c>
    </row>
    <row r="167" spans="1:11" ht="57.6" hidden="1" x14ac:dyDescent="0.3">
      <c r="A167" s="58" t="str">
        <f t="shared" si="2"/>
        <v>SERVICES|THE PROCTER &amp; GAMBLE COMPANY|United States|</v>
      </c>
      <c r="B167" s="3" t="s">
        <v>49</v>
      </c>
      <c r="C167" s="20" t="s">
        <v>331</v>
      </c>
      <c r="D167" s="1" t="s">
        <v>327</v>
      </c>
      <c r="E167" s="59"/>
      <c r="F167" s="18" t="s">
        <v>332</v>
      </c>
      <c r="G167" s="15">
        <v>1</v>
      </c>
      <c r="H167" s="11" t="s">
        <v>331</v>
      </c>
      <c r="I167" s="4" t="s">
        <v>333</v>
      </c>
      <c r="J167" s="1" t="s">
        <v>327</v>
      </c>
      <c r="K167" s="5" t="s">
        <v>334</v>
      </c>
    </row>
    <row r="168" spans="1:11" ht="72" hidden="1" x14ac:dyDescent="0.3">
      <c r="A168" s="58" t="str">
        <f t="shared" ref="A168:A187" si="3">B168&amp;"|"&amp;C168&amp;"|"&amp;D168&amp;"|"&amp;E168</f>
        <v>SERVICES|P&amp;G Manufacturing Co.|United States|</v>
      </c>
      <c r="B168" s="3" t="s">
        <v>49</v>
      </c>
      <c r="C168" s="20" t="s">
        <v>335</v>
      </c>
      <c r="D168" s="1" t="s">
        <v>327</v>
      </c>
      <c r="E168" s="59"/>
      <c r="F168" s="18" t="s">
        <v>336</v>
      </c>
      <c r="G168" s="15">
        <v>2</v>
      </c>
      <c r="H168" s="11" t="s">
        <v>335</v>
      </c>
      <c r="I168" s="4" t="s">
        <v>337</v>
      </c>
      <c r="J168" s="1" t="s">
        <v>327</v>
      </c>
      <c r="K168" s="5" t="s">
        <v>338</v>
      </c>
    </row>
    <row r="169" spans="1:11" ht="57.6" hidden="1" x14ac:dyDescent="0.3">
      <c r="A169" s="58" t="str">
        <f t="shared" si="3"/>
        <v>SERVICES|The P&amp;G Distributing LLC|United States|</v>
      </c>
      <c r="B169" s="3" t="s">
        <v>49</v>
      </c>
      <c r="C169" s="20" t="s">
        <v>339</v>
      </c>
      <c r="D169" s="1" t="s">
        <v>327</v>
      </c>
      <c r="E169" s="59"/>
      <c r="F169" s="18" t="s">
        <v>340</v>
      </c>
      <c r="G169" s="15">
        <v>3</v>
      </c>
      <c r="H169" s="11" t="s">
        <v>339</v>
      </c>
      <c r="I169" s="4" t="s">
        <v>341</v>
      </c>
      <c r="J169" s="1" t="s">
        <v>327</v>
      </c>
      <c r="K169" s="5" t="s">
        <v>342</v>
      </c>
    </row>
    <row r="170" spans="1:11" ht="72" hidden="1" x14ac:dyDescent="0.3">
      <c r="A170" s="58" t="str">
        <f t="shared" si="3"/>
        <v>SERVICES|P&amp;G Paper Products Co|United States|</v>
      </c>
      <c r="B170" s="3" t="s">
        <v>49</v>
      </c>
      <c r="C170" s="20" t="s">
        <v>343</v>
      </c>
      <c r="D170" s="1" t="s">
        <v>327</v>
      </c>
      <c r="E170" s="59"/>
      <c r="F170" s="18" t="s">
        <v>344</v>
      </c>
      <c r="G170" s="15">
        <v>7</v>
      </c>
      <c r="H170" s="11" t="s">
        <v>343</v>
      </c>
      <c r="I170" s="4" t="s">
        <v>345</v>
      </c>
      <c r="J170" s="1" t="s">
        <v>327</v>
      </c>
      <c r="K170" s="5" t="s">
        <v>346</v>
      </c>
    </row>
    <row r="171" spans="1:11" ht="57.6" hidden="1" x14ac:dyDescent="0.3">
      <c r="A171" s="58" t="str">
        <f t="shared" si="3"/>
        <v>SERVICES|Olay LLC|United States|</v>
      </c>
      <c r="B171" s="3" t="s">
        <v>49</v>
      </c>
      <c r="C171" s="20" t="s">
        <v>347</v>
      </c>
      <c r="D171" s="1" t="s">
        <v>327</v>
      </c>
      <c r="E171" s="59"/>
      <c r="F171" s="18" t="s">
        <v>348</v>
      </c>
      <c r="G171" s="15">
        <v>64</v>
      </c>
      <c r="H171" s="11" t="s">
        <v>347</v>
      </c>
      <c r="I171" s="4" t="s">
        <v>349</v>
      </c>
      <c r="J171" s="1" t="s">
        <v>327</v>
      </c>
      <c r="K171" s="5" t="s">
        <v>350</v>
      </c>
    </row>
    <row r="172" spans="1:11" ht="57.6" hidden="1" x14ac:dyDescent="0.3">
      <c r="A172" s="58" t="str">
        <f t="shared" si="3"/>
        <v>SERVICES|Tambrands, Inc.|United States|</v>
      </c>
      <c r="B172" s="3" t="s">
        <v>49</v>
      </c>
      <c r="C172" s="20" t="s">
        <v>351</v>
      </c>
      <c r="D172" s="1" t="s">
        <v>327</v>
      </c>
      <c r="E172" s="59"/>
      <c r="F172" s="18" t="s">
        <v>352</v>
      </c>
      <c r="G172" s="15">
        <v>89</v>
      </c>
      <c r="H172" s="11" t="s">
        <v>351</v>
      </c>
      <c r="I172" s="4" t="s">
        <v>353</v>
      </c>
      <c r="J172" s="1" t="s">
        <v>327</v>
      </c>
      <c r="K172" s="5" t="s">
        <v>354</v>
      </c>
    </row>
    <row r="173" spans="1:11" ht="43.2" hidden="1" x14ac:dyDescent="0.3">
      <c r="A173" s="58" t="str">
        <f t="shared" si="3"/>
        <v>SERVICES|PROCTER &amp; GAMBLE PRODUCTIONS, INC.|United States|</v>
      </c>
      <c r="B173" s="3" t="s">
        <v>49</v>
      </c>
      <c r="C173" s="20" t="s">
        <v>355</v>
      </c>
      <c r="D173" s="1" t="s">
        <v>327</v>
      </c>
      <c r="E173" s="59"/>
      <c r="F173" s="18" t="s">
        <v>356</v>
      </c>
      <c r="G173" s="15">
        <v>4</v>
      </c>
      <c r="H173" s="11" t="s">
        <v>355</v>
      </c>
      <c r="I173" s="4" t="s">
        <v>357</v>
      </c>
      <c r="J173" s="1" t="s">
        <v>327</v>
      </c>
      <c r="K173" s="5" t="s">
        <v>358</v>
      </c>
    </row>
    <row r="174" spans="1:11" ht="43.2" hidden="1" x14ac:dyDescent="0.3">
      <c r="A174" s="58" t="str">
        <f t="shared" si="3"/>
        <v>SERVICES|THE PROCTER &amp; GAMBLE US BUSINESS SERVICES COMPANY|United States|</v>
      </c>
      <c r="B174" s="3" t="s">
        <v>49</v>
      </c>
      <c r="C174" s="20" t="s">
        <v>359</v>
      </c>
      <c r="D174" s="1" t="s">
        <v>327</v>
      </c>
      <c r="E174" s="59"/>
      <c r="F174" s="18" t="s">
        <v>360</v>
      </c>
      <c r="G174" s="15">
        <v>5</v>
      </c>
      <c r="H174" s="11" t="s">
        <v>359</v>
      </c>
      <c r="I174" s="4" t="s">
        <v>361</v>
      </c>
      <c r="J174" s="1" t="s">
        <v>327</v>
      </c>
      <c r="K174" s="5" t="s">
        <v>362</v>
      </c>
    </row>
    <row r="175" spans="1:11" ht="43.2" hidden="1" x14ac:dyDescent="0.3">
      <c r="A175" s="58" t="str">
        <f t="shared" si="3"/>
        <v>SERVICES|GRAHAM WEBB INTERNATIONAL, INC.|United States|</v>
      </c>
      <c r="B175" s="3" t="s">
        <v>49</v>
      </c>
      <c r="C175" s="20" t="s">
        <v>363</v>
      </c>
      <c r="D175" s="1" t="s">
        <v>327</v>
      </c>
      <c r="E175" s="59"/>
      <c r="F175" s="18" t="s">
        <v>364</v>
      </c>
      <c r="G175" s="15">
        <v>6</v>
      </c>
      <c r="H175" s="11" t="s">
        <v>363</v>
      </c>
      <c r="I175" s="4" t="s">
        <v>365</v>
      </c>
      <c r="J175" s="1" t="s">
        <v>327</v>
      </c>
      <c r="K175" s="5" t="s">
        <v>366</v>
      </c>
    </row>
    <row r="176" spans="1:11" x14ac:dyDescent="0.3">
      <c r="B176" s="3"/>
      <c r="C176" s="20"/>
      <c r="D176" s="1"/>
      <c r="E176" s="59"/>
      <c r="F176" s="18"/>
      <c r="G176" s="15"/>
      <c r="H176" s="11"/>
      <c r="I176" s="4"/>
      <c r="J176" s="1"/>
      <c r="K176" s="5"/>
    </row>
    <row r="177" spans="1:11" x14ac:dyDescent="0.3">
      <c r="B177" s="3"/>
      <c r="C177" s="20"/>
      <c r="D177" s="1"/>
      <c r="E177" s="59"/>
      <c r="F177" s="18"/>
      <c r="G177" s="15"/>
      <c r="H177" s="11"/>
      <c r="I177" s="4"/>
      <c r="J177" s="1"/>
      <c r="K177" s="5"/>
    </row>
    <row r="178" spans="1:11" ht="43.2" x14ac:dyDescent="0.3">
      <c r="A178" s="58" t="str">
        <f t="shared" si="3"/>
        <v>SERVICES|PROCTER &amp; GAMBLE RHD, INC.|United States|</v>
      </c>
      <c r="B178" s="3" t="s">
        <v>49</v>
      </c>
      <c r="C178" s="20" t="s">
        <v>368</v>
      </c>
      <c r="D178" s="1" t="s">
        <v>327</v>
      </c>
      <c r="E178" s="59"/>
      <c r="F178" s="18" t="s">
        <v>369</v>
      </c>
      <c r="G178" s="15">
        <v>18</v>
      </c>
      <c r="H178" s="11" t="s">
        <v>368</v>
      </c>
      <c r="I178" s="4" t="s">
        <v>361</v>
      </c>
      <c r="J178" s="1" t="s">
        <v>327</v>
      </c>
      <c r="K178" s="5" t="s">
        <v>370</v>
      </c>
    </row>
    <row r="179" spans="1:11" ht="43.2" x14ac:dyDescent="0.3">
      <c r="A179" s="58" t="str">
        <f t="shared" si="3"/>
        <v>SERVICES|PROCTER &amp; GAMBLE FAR EAST, INC.|United States|</v>
      </c>
      <c r="B179" s="3" t="s">
        <v>49</v>
      </c>
      <c r="C179" s="20" t="s">
        <v>371</v>
      </c>
      <c r="D179" s="1" t="s">
        <v>327</v>
      </c>
      <c r="E179" s="59"/>
      <c r="F179" s="18" t="s">
        <v>372</v>
      </c>
      <c r="G179" s="15">
        <v>51</v>
      </c>
      <c r="H179" s="11" t="s">
        <v>371</v>
      </c>
      <c r="I179" s="4" t="s">
        <v>367</v>
      </c>
      <c r="J179" s="1" t="s">
        <v>327</v>
      </c>
      <c r="K179" s="5" t="s">
        <v>373</v>
      </c>
    </row>
    <row r="180" spans="1:11" ht="43.2" x14ac:dyDescent="0.3">
      <c r="A180" s="58" t="str">
        <f t="shared" si="3"/>
        <v>SERVICES|The Dover Wipes Company|United States|</v>
      </c>
      <c r="B180" s="3" t="s">
        <v>49</v>
      </c>
      <c r="C180" s="20" t="s">
        <v>374</v>
      </c>
      <c r="D180" s="1" t="s">
        <v>327</v>
      </c>
      <c r="E180" s="59"/>
      <c r="F180" s="18" t="s">
        <v>375</v>
      </c>
      <c r="G180" s="15">
        <v>65</v>
      </c>
      <c r="H180" s="11" t="s">
        <v>374</v>
      </c>
      <c r="I180" s="4" t="s">
        <v>361</v>
      </c>
      <c r="J180" s="1" t="s">
        <v>327</v>
      </c>
      <c r="K180" s="5" t="s">
        <v>376</v>
      </c>
    </row>
    <row r="181" spans="1:11" ht="43.2" x14ac:dyDescent="0.3">
      <c r="A181" s="58" t="str">
        <f t="shared" si="3"/>
        <v>SERVICES|GIORGIO BEVERLY HILLS, INC.|United States|</v>
      </c>
      <c r="B181" s="3" t="s">
        <v>49</v>
      </c>
      <c r="C181" s="20" t="s">
        <v>377</v>
      </c>
      <c r="D181" s="1" t="s">
        <v>327</v>
      </c>
      <c r="E181" s="59"/>
      <c r="F181" s="18" t="s">
        <v>378</v>
      </c>
      <c r="G181" s="15">
        <v>91</v>
      </c>
      <c r="H181" s="11" t="s">
        <v>377</v>
      </c>
      <c r="I181" s="4" t="s">
        <v>361</v>
      </c>
      <c r="J181" s="1" t="s">
        <v>327</v>
      </c>
      <c r="K181" s="5" t="s">
        <v>379</v>
      </c>
    </row>
    <row r="182" spans="1:11" ht="43.2" x14ac:dyDescent="0.3">
      <c r="A182" s="58" t="str">
        <f t="shared" si="3"/>
        <v>SERVICES|PROCTER &amp; GAMBLE HAIR CARE LLC|United States|</v>
      </c>
      <c r="B182" s="3" t="s">
        <v>49</v>
      </c>
      <c r="C182" s="20" t="s">
        <v>380</v>
      </c>
      <c r="D182" s="1" t="s">
        <v>327</v>
      </c>
      <c r="E182" s="59"/>
      <c r="F182" s="18" t="s">
        <v>381</v>
      </c>
      <c r="G182" s="15">
        <v>94</v>
      </c>
      <c r="H182" s="11" t="s">
        <v>380</v>
      </c>
      <c r="I182" s="4" t="s">
        <v>367</v>
      </c>
      <c r="J182" s="1" t="s">
        <v>327</v>
      </c>
      <c r="K182" s="5" t="s">
        <v>382</v>
      </c>
    </row>
    <row r="183" spans="1:11" ht="57.6" x14ac:dyDescent="0.3">
      <c r="A183" s="58" t="str">
        <f t="shared" si="3"/>
        <v>SERVICES|ORAL-B LABORATORIES G.P.|United States|</v>
      </c>
      <c r="B183" s="3" t="s">
        <v>49</v>
      </c>
      <c r="C183" s="20" t="s">
        <v>383</v>
      </c>
      <c r="D183" s="1" t="s">
        <v>327</v>
      </c>
      <c r="E183" s="59"/>
      <c r="F183" s="18" t="s">
        <v>384</v>
      </c>
      <c r="G183" s="10">
        <v>170</v>
      </c>
      <c r="H183" s="11" t="s">
        <v>383</v>
      </c>
      <c r="I183" s="4" t="s">
        <v>385</v>
      </c>
      <c r="J183" s="1" t="s">
        <v>327</v>
      </c>
      <c r="K183" s="5" t="s">
        <v>386</v>
      </c>
    </row>
    <row r="184" spans="1:11" ht="43.2" x14ac:dyDescent="0.3">
      <c r="A184" s="58" t="str">
        <f t="shared" si="3"/>
        <v>SERVICES|Agile Pursuits, Inc|United States|</v>
      </c>
      <c r="B184" s="3" t="s">
        <v>49</v>
      </c>
      <c r="C184" s="20" t="s">
        <v>387</v>
      </c>
      <c r="D184" s="1" t="s">
        <v>327</v>
      </c>
      <c r="E184" s="59"/>
      <c r="F184" s="18" t="s">
        <v>388</v>
      </c>
      <c r="G184" s="10">
        <v>2141</v>
      </c>
      <c r="H184" s="11" t="s">
        <v>387</v>
      </c>
      <c r="I184" s="4" t="s">
        <v>367</v>
      </c>
      <c r="J184" s="1" t="s">
        <v>327</v>
      </c>
      <c r="K184" s="5" t="s">
        <v>389</v>
      </c>
    </row>
    <row r="185" spans="1:11" ht="43.2" x14ac:dyDescent="0.3">
      <c r="A185" s="58" t="str">
        <f t="shared" si="3"/>
        <v>SERVICES|Olay  LLC|United States|</v>
      </c>
      <c r="B185" s="3" t="s">
        <v>49</v>
      </c>
      <c r="C185" s="20" t="s">
        <v>390</v>
      </c>
      <c r="D185" s="1" t="s">
        <v>327</v>
      </c>
      <c r="E185" s="59"/>
      <c r="F185" s="18" t="s">
        <v>391</v>
      </c>
      <c r="G185" s="10">
        <v>2159</v>
      </c>
      <c r="H185" s="11" t="s">
        <v>390</v>
      </c>
      <c r="I185" s="4" t="s">
        <v>392</v>
      </c>
      <c r="J185" s="1" t="s">
        <v>327</v>
      </c>
      <c r="K185" s="5" t="s">
        <v>393</v>
      </c>
    </row>
    <row r="186" spans="1:11" ht="43.2" x14ac:dyDescent="0.3">
      <c r="A186" s="58" t="str">
        <f t="shared" si="3"/>
        <v>SERVICES|Agile Pursuits Fran. Inc.|United States|</v>
      </c>
      <c r="B186" s="3" t="s">
        <v>49</v>
      </c>
      <c r="C186" s="20" t="s">
        <v>394</v>
      </c>
      <c r="D186" s="1" t="s">
        <v>327</v>
      </c>
      <c r="E186" s="59"/>
      <c r="F186" s="18" t="s">
        <v>395</v>
      </c>
      <c r="G186" s="10">
        <v>2216</v>
      </c>
      <c r="H186" s="11" t="s">
        <v>394</v>
      </c>
      <c r="I186" s="4" t="s">
        <v>367</v>
      </c>
      <c r="J186" s="1" t="s">
        <v>327</v>
      </c>
      <c r="K186" s="5" t="s">
        <v>396</v>
      </c>
    </row>
    <row r="187" spans="1:11" ht="43.2" x14ac:dyDescent="0.3">
      <c r="A187" s="58" t="str">
        <f t="shared" si="3"/>
        <v>SERVICES|Benefit Plan Trust|United States|</v>
      </c>
      <c r="B187" s="3" t="s">
        <v>49</v>
      </c>
      <c r="C187" s="20" t="s">
        <v>397</v>
      </c>
      <c r="D187" s="1" t="s">
        <v>327</v>
      </c>
      <c r="E187" s="59"/>
      <c r="F187" s="18" t="s">
        <v>398</v>
      </c>
      <c r="G187" s="10" t="s">
        <v>399</v>
      </c>
      <c r="H187" s="11" t="s">
        <v>397</v>
      </c>
      <c r="I187" s="4" t="s">
        <v>361</v>
      </c>
      <c r="J187" s="1" t="s">
        <v>327</v>
      </c>
      <c r="K187" s="5" t="s">
        <v>400</v>
      </c>
    </row>
  </sheetData>
  <autoFilter ref="A2:K175">
    <filterColumn colId="6">
      <filters>
        <filter val="2224"/>
      </filters>
    </filterColumn>
  </autoFilter>
  <mergeCells count="2">
    <mergeCell ref="F1:K1"/>
    <mergeCell ref="B1:E1"/>
  </mergeCells>
  <pageMargins left="0.7" right="0.7" top="0.75" bottom="0.75" header="0.3" footer="0.3"/>
  <pageSetup paperSize="14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FE7EDD466E34F85B422EFF1B17796" ma:contentTypeVersion="13" ma:contentTypeDescription="Create a new document." ma:contentTypeScope="" ma:versionID="5601b08e424281a7e6e49796da43795d">
  <xsd:schema xmlns:xsd="http://www.w3.org/2001/XMLSchema" xmlns:xs="http://www.w3.org/2001/XMLSchema" xmlns:p="http://schemas.microsoft.com/office/2006/metadata/properties" xmlns:ns3="6a397aaa-2c03-4dab-9fc5-ee67a2fd76d6" xmlns:ns4="74d3f6d6-f4a6-4f5c-9c39-c8fd411c92e3" targetNamespace="http://schemas.microsoft.com/office/2006/metadata/properties" ma:root="true" ma:fieldsID="1a0766836e748865a56589965ae07780" ns3:_="" ns4:_="">
    <xsd:import namespace="6a397aaa-2c03-4dab-9fc5-ee67a2fd76d6"/>
    <xsd:import namespace="74d3f6d6-f4a6-4f5c-9c39-c8fd411c92e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97aaa-2c03-4dab-9fc5-ee67a2fd76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3f6d6-f4a6-4f5c-9c39-c8fd411c92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27690A-2B1E-4C39-8FB3-2BE2B771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97aaa-2c03-4dab-9fc5-ee67a2fd76d6"/>
    <ds:schemaRef ds:uri="74d3f6d6-f4a6-4f5c-9c39-c8fd411c9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99964-BFDA-4AA4-BB82-4F2A64A748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C04394-4682-4222-821B-BB7C9A093BA5}">
  <ds:schemaRefs>
    <ds:schemaRef ds:uri="http://purl.org/dc/dcmitype/"/>
    <ds:schemaRef ds:uri="http://schemas.microsoft.com/office/infopath/2007/PartnerControls"/>
    <ds:schemaRef ds:uri="6a397aaa-2c03-4dab-9fc5-ee67a2fd76d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4d3f6d6-f4a6-4f5c-9c39-c8fd411c92e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 Account Finder</vt:lpstr>
      <vt:lpstr>Dropdown list items</vt:lpstr>
      <vt:lpstr>Database for mini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2020-04-24T15:37:20Z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0x010100EFCFE7EDD466E34F85B422EFF1B17796</vt:lpwstr>
  </property>
</Properties>
</file>